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llie\Downloads\"/>
    </mc:Choice>
  </mc:AlternateContent>
  <workbookProtection lockStructure="1"/>
  <bookViews>
    <workbookView xWindow="0" yWindow="0" windowWidth="28800" windowHeight="12612" tabRatio="806" firstSheet="1" activeTab="8"/>
  </bookViews>
  <sheets>
    <sheet name="HIDE VLOOKUP TABLES" sheetId="9" state="hidden" r:id="rId1"/>
    <sheet name="2-1 Homeless Participation" sheetId="1" r:id="rId2"/>
    <sheet name="2-2 Org Experience" sheetId="2" r:id="rId3"/>
    <sheet name="2-3 Prior Expenditures" sheetId="10" r:id="rId4"/>
    <sheet name="2-4 Previous ESG Outcome" sheetId="11" r:id="rId5"/>
    <sheet name="2-5 Monitoring Results" sheetId="5" r:id="rId6"/>
    <sheet name="2-6 Priority Communities" sheetId="6" r:id="rId7"/>
    <sheet name="2-7 Unserved Areas" sheetId="7" r:id="rId8"/>
    <sheet name="2-8 Checklist and Score" sheetId="8" r:id="rId9"/>
    <sheet name="ScoringData" sheetId="12" state="hidden" r:id="rId10"/>
    <sheet name="OrgEXpData" sheetId="13" state="hidden" r:id="rId11"/>
    <sheet name="Countiesserved" sheetId="14" state="hidden" r:id="rId12"/>
  </sheets>
  <externalReferences>
    <externalReference r:id="rId13"/>
    <externalReference r:id="rId14"/>
    <externalReference r:id="rId15"/>
  </externalReferences>
  <definedNames>
    <definedName name="ApplicantOther" localSheetId="1">[1]Lists!$A$30:$A$31</definedName>
    <definedName name="ApplicantOther" localSheetId="2">[1]Lists!$A$30:$A$31</definedName>
    <definedName name="ApplicantOther" localSheetId="3">[1]Lists!$A$30:$A$31</definedName>
    <definedName name="ApplicantOther" localSheetId="4">[1]Lists!$A$30:$A$31</definedName>
    <definedName name="ApplicantOther" localSheetId="5">[1]Lists!$A$30:$A$31</definedName>
    <definedName name="ApplicantOther" localSheetId="6">[2]Lists!$A$30:$A$31</definedName>
    <definedName name="ApplicantOther" localSheetId="7">[2]Lists!$A$30:$A$31</definedName>
    <definedName name="Counties" localSheetId="1">[1]Lists!$A$35:$A$288</definedName>
    <definedName name="Counties" localSheetId="2">[1]Lists!$A$35:$A$288</definedName>
    <definedName name="Counties" localSheetId="3">[1]Lists!$A$35:$A$288</definedName>
    <definedName name="Counties" localSheetId="4">[1]Lists!$A$35:$A$288</definedName>
    <definedName name="Counties" localSheetId="5">[1]Lists!$A$35:$A$288</definedName>
    <definedName name="Counties" localSheetId="6">[2]Lists!$A$35:$A$288</definedName>
    <definedName name="Counties" localSheetId="7">[2]Lists!$A$35:$A$288</definedName>
    <definedName name="Daynbr" localSheetId="1">[1]Lists!$A$307:$A$337</definedName>
    <definedName name="Daynbr" localSheetId="2">[1]Lists!$A$307:$A$337</definedName>
    <definedName name="Daynbr" localSheetId="3">[1]Lists!$A$307:$A$337</definedName>
    <definedName name="Daynbr" localSheetId="4">[1]Lists!$A$307:$A$337</definedName>
    <definedName name="Daynbr" localSheetId="5">[1]Lists!$A$307:$A$337</definedName>
    <definedName name="Daynbr">[3]Lists!$A$307:$A$337</definedName>
    <definedName name="FYDays">[2]Lists!$A$307:$A$337</definedName>
    <definedName name="Months" localSheetId="1">[1]Lists!$A$291:$A$302</definedName>
    <definedName name="Months" localSheetId="2">[1]Lists!$A$291:$A$302</definedName>
    <definedName name="Months" localSheetId="3">[1]Lists!$A$291:$A$302</definedName>
    <definedName name="Months" localSheetId="4">[1]Lists!$A$291:$A$302</definedName>
    <definedName name="Months" localSheetId="5">[1]Lists!$A$291:$A$302</definedName>
    <definedName name="Months" localSheetId="6">[2]Lists!$A$291:$A$302</definedName>
    <definedName name="Months" localSheetId="7">[2]Lists!$A$291:$A$302</definedName>
    <definedName name="Months">[3]Lists!$A$291:$A$302</definedName>
    <definedName name="_xlnm.Print_Area" localSheetId="1">'2-1 Homeless Participation'!$A$2:$I$18</definedName>
    <definedName name="_xlnm.Print_Area" localSheetId="2">'2-2 Org Experience'!$A$2:$I$23</definedName>
    <definedName name="_xlnm.Print_Area" localSheetId="5">'2-5 Monitoring Results'!$A$2:$I$16</definedName>
    <definedName name="_xlnm.Print_Area" localSheetId="6">'2-6 Priority Communities'!$A$2:$I$23</definedName>
    <definedName name="_xlnm.Print_Area" localSheetId="7">'2-7 Unserved Areas'!$A$2:$I$27</definedName>
    <definedName name="_xlnm.Print_Area" localSheetId="8">'2-8 Checklist and Score'!$A$2:$H$15</definedName>
    <definedName name="YesNo" localSheetId="1">[1]Lists!$A$1:$A$2</definedName>
    <definedName name="YesNo" localSheetId="2">[1]Lists!$A$1:$A$2</definedName>
    <definedName name="YesNo" localSheetId="3">[1]Lists!$A$1:$A$2</definedName>
    <definedName name="YesNo" localSheetId="4">[1]Lists!$A$1:$A$2</definedName>
    <definedName name="YesNo" localSheetId="5">[1]Lists!$A$1:$A$2</definedName>
    <definedName name="YesNo" localSheetId="6">[2]Lists!$A$1:$A$2</definedName>
    <definedName name="YesNo" localSheetId="7">[2]Lists!$A$1:$A$2</definedName>
    <definedName name="YesNo">[3]Lists!$A$1:$A$2</definedName>
    <definedName name="YesOrNo">[2]Lists!$A$1:$A$2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4" l="1"/>
  <c r="B3" i="14"/>
  <c r="A4" i="14"/>
  <c r="B4" i="14"/>
  <c r="A5" i="14"/>
  <c r="B5" i="14"/>
  <c r="A6" i="14"/>
  <c r="B6" i="14"/>
  <c r="A7" i="14"/>
  <c r="B7" i="14"/>
  <c r="A8" i="14"/>
  <c r="B8" i="14"/>
  <c r="A9" i="14"/>
  <c r="B9" i="14"/>
  <c r="A10" i="14"/>
  <c r="B10" i="14"/>
  <c r="A11" i="14"/>
  <c r="B11" i="14"/>
  <c r="A12" i="14"/>
  <c r="B12" i="14"/>
  <c r="A13" i="14"/>
  <c r="B13" i="14"/>
  <c r="B2" i="14"/>
  <c r="A2" i="14"/>
  <c r="A25" i="11" l="1"/>
  <c r="A14" i="11"/>
  <c r="A26" i="11"/>
  <c r="A22" i="11"/>
  <c r="A18" i="11"/>
  <c r="DE2" i="12" l="1"/>
  <c r="DD2" i="12"/>
  <c r="DC2" i="12"/>
  <c r="DB2" i="12"/>
  <c r="DA2" i="12"/>
  <c r="CZ2" i="12"/>
  <c r="CY2" i="12"/>
  <c r="CX2" i="12"/>
  <c r="CW2" i="12"/>
  <c r="CV2" i="12"/>
  <c r="CU2" i="12"/>
  <c r="CT2" i="12"/>
  <c r="CS2" i="12"/>
  <c r="CR2" i="12"/>
  <c r="CQ2" i="12"/>
  <c r="CP2" i="12"/>
  <c r="CO2" i="12"/>
  <c r="CN2" i="12"/>
  <c r="CM2" i="12"/>
  <c r="CL2" i="12"/>
  <c r="CK2" i="12"/>
  <c r="CJ2" i="12"/>
  <c r="CI2" i="12"/>
  <c r="CH2" i="12"/>
  <c r="CG2" i="12"/>
  <c r="CF2" i="12"/>
  <c r="CE2" i="12"/>
  <c r="CD2" i="12"/>
  <c r="CC2" i="12"/>
  <c r="CB2" i="12"/>
  <c r="CA2" i="12"/>
  <c r="BZ2" i="12"/>
  <c r="BY2" i="12"/>
  <c r="BX2" i="12"/>
  <c r="BW2" i="12"/>
  <c r="BV2" i="12"/>
  <c r="BU2" i="12"/>
  <c r="BT2" i="12"/>
  <c r="BS2" i="12"/>
  <c r="BR2" i="12"/>
  <c r="BQ2" i="12"/>
  <c r="BP2" i="12"/>
  <c r="BO2" i="12"/>
  <c r="BN2" i="12"/>
  <c r="BM2" i="12"/>
  <c r="BL2" i="12"/>
  <c r="BK2" i="12"/>
  <c r="BJ2" i="12"/>
  <c r="BI2" i="12"/>
  <c r="BH2" i="12"/>
  <c r="BG2" i="12"/>
  <c r="BF2" i="12"/>
  <c r="BE2" i="12"/>
  <c r="BD2" i="12"/>
  <c r="BC2" i="12"/>
  <c r="BB2" i="12"/>
  <c r="BA2" i="12"/>
  <c r="AZ2" i="12"/>
  <c r="AY2" i="12"/>
  <c r="AX2" i="12"/>
  <c r="AW2" i="12"/>
  <c r="AV2" i="12"/>
  <c r="AU2" i="12"/>
  <c r="AT2" i="12"/>
  <c r="AS2" i="12"/>
  <c r="AR2" i="12"/>
  <c r="AQ2" i="12"/>
  <c r="AP2" i="12"/>
  <c r="AO2" i="12"/>
  <c r="AN2" i="12"/>
  <c r="AM2" i="12"/>
  <c r="AL2" i="12"/>
  <c r="AK2" i="12"/>
  <c r="AJ2" i="12"/>
  <c r="AI2" i="12"/>
  <c r="AH2" i="12"/>
  <c r="AG2" i="12"/>
  <c r="AF2" i="12"/>
  <c r="AE2" i="12"/>
  <c r="AD2" i="12" l="1"/>
  <c r="AC2" i="12"/>
  <c r="AB2" i="12"/>
  <c r="AA2" i="12"/>
  <c r="Z2" i="12"/>
  <c r="Y2" i="12"/>
  <c r="X2" i="12"/>
  <c r="W2" i="12"/>
  <c r="V2" i="12"/>
  <c r="U2" i="12"/>
  <c r="T2" i="12"/>
  <c r="S2" i="12"/>
  <c r="R2" i="12"/>
  <c r="Q2" i="12"/>
  <c r="P2" i="12"/>
  <c r="O2" i="12"/>
  <c r="N2" i="12"/>
  <c r="M2" i="12"/>
  <c r="B3" i="13"/>
  <c r="C3" i="13"/>
  <c r="D3" i="13"/>
  <c r="B4" i="13"/>
  <c r="C4" i="13"/>
  <c r="D4" i="13"/>
  <c r="B5" i="13"/>
  <c r="C5" i="13"/>
  <c r="D5" i="13"/>
  <c r="B6" i="13"/>
  <c r="C6" i="13"/>
  <c r="D6" i="13"/>
  <c r="B7" i="13"/>
  <c r="C7" i="13"/>
  <c r="D7" i="13"/>
  <c r="B8" i="13"/>
  <c r="C8" i="13"/>
  <c r="D8" i="13"/>
  <c r="B9" i="13"/>
  <c r="C9" i="13"/>
  <c r="D9" i="13"/>
  <c r="B10" i="13"/>
  <c r="C10" i="13"/>
  <c r="D10" i="13"/>
  <c r="B11" i="13"/>
  <c r="C11" i="13"/>
  <c r="D11" i="13"/>
  <c r="B12" i="13"/>
  <c r="C12" i="13"/>
  <c r="D12" i="13"/>
  <c r="B13" i="13"/>
  <c r="C13" i="13"/>
  <c r="D13" i="13"/>
  <c r="C2" i="13"/>
  <c r="D2" i="13"/>
  <c r="B2" i="13"/>
  <c r="A3" i="13"/>
  <c r="A4" i="13"/>
  <c r="A5" i="13"/>
  <c r="A6" i="13"/>
  <c r="A7" i="13"/>
  <c r="A8" i="13"/>
  <c r="A9" i="13"/>
  <c r="A10" i="13"/>
  <c r="A11" i="13"/>
  <c r="A12" i="13"/>
  <c r="A13" i="13"/>
  <c r="A2" i="13"/>
  <c r="L2" i="12"/>
  <c r="K2" i="12"/>
  <c r="J2" i="12"/>
  <c r="I2" i="12"/>
  <c r="H2" i="12"/>
  <c r="G2" i="12"/>
  <c r="F2" i="12"/>
  <c r="E2" i="12"/>
  <c r="D2" i="12"/>
  <c r="C2" i="12"/>
  <c r="B2" i="12"/>
  <c r="A2" i="12"/>
  <c r="M13" i="10" l="1"/>
  <c r="K27" i="11" l="1"/>
  <c r="A29" i="11"/>
  <c r="A21" i="11"/>
  <c r="A17" i="11" l="1"/>
  <c r="L28" i="11"/>
  <c r="I28" i="11"/>
  <c r="F28" i="11"/>
  <c r="D29" i="11" s="1"/>
  <c r="L24" i="11"/>
  <c r="I24" i="11"/>
  <c r="F24" i="11"/>
  <c r="L20" i="11"/>
  <c r="I20" i="11"/>
  <c r="F20" i="11"/>
  <c r="L16" i="11"/>
  <c r="I16" i="11"/>
  <c r="F16" i="11"/>
  <c r="D25" i="11" l="1"/>
  <c r="D17" i="11"/>
  <c r="D21" i="11"/>
  <c r="H11" i="8"/>
  <c r="H10" i="8"/>
  <c r="H27" i="11"/>
  <c r="E27" i="11"/>
  <c r="K23" i="11"/>
  <c r="H23" i="11"/>
  <c r="E23" i="11"/>
  <c r="K19" i="11"/>
  <c r="H19" i="11"/>
  <c r="E19" i="11"/>
  <c r="J27" i="11"/>
  <c r="G27" i="11"/>
  <c r="D27" i="11"/>
  <c r="J23" i="11"/>
  <c r="G23" i="11"/>
  <c r="D23" i="11"/>
  <c r="J19" i="11"/>
  <c r="G19" i="11"/>
  <c r="D19" i="11"/>
  <c r="K15" i="11"/>
  <c r="H15" i="11"/>
  <c r="E15" i="11"/>
  <c r="J15" i="11"/>
  <c r="G15" i="11"/>
  <c r="D15" i="11"/>
  <c r="C10" i="11"/>
  <c r="C9" i="11"/>
  <c r="C8" i="11"/>
  <c r="C7" i="11"/>
  <c r="G12" i="11"/>
  <c r="J12" i="11"/>
  <c r="D12" i="11"/>
  <c r="D11" i="10" l="1"/>
  <c r="J11" i="10"/>
  <c r="G11" i="10"/>
  <c r="M10" i="10"/>
  <c r="M12" i="10"/>
  <c r="M9" i="10"/>
  <c r="M11" i="10" l="1"/>
  <c r="H14" i="8"/>
  <c r="H13" i="8"/>
  <c r="H12" i="8"/>
  <c r="H8" i="8"/>
  <c r="H7" i="8"/>
  <c r="H6" i="8"/>
  <c r="H15" i="8" l="1"/>
</calcChain>
</file>

<file path=xl/sharedStrings.xml><?xml version="1.0" encoding="utf-8"?>
<sst xmlns="http://schemas.openxmlformats.org/spreadsheetml/2006/main" count="726" uniqueCount="456">
  <si>
    <t>Number of points requested under category "Homeless Facilities Participation."</t>
  </si>
  <si>
    <t>Description of role:</t>
  </si>
  <si>
    <t>End Date:</t>
  </si>
  <si>
    <t>Start Date:</t>
  </si>
  <si>
    <t>Dates of participation:</t>
  </si>
  <si>
    <t>Name or client number of Program Participant:</t>
  </si>
  <si>
    <t>Application may receive a maximum of one point when at least one person who is Homeless or formerly Homeless assists in constructing, renovating, or maintaining the Applicant’s ESG facilities.</t>
  </si>
  <si>
    <t>b.</t>
  </si>
  <si>
    <t>Number of points requested under category "Homeless Policy Consultation."</t>
  </si>
  <si>
    <t>Dates of membership or consultation:</t>
  </si>
  <si>
    <t>Application may receive a maximum of two points when at least one person who is Homeless or formerly Homeless is a member of or consults with the Applicant’s policy-making entity for facilities, services, or assistance under ESG.</t>
  </si>
  <si>
    <t>a.</t>
  </si>
  <si>
    <t xml:space="preserve">Application may receive a maximum of three points for the participation of persons who are Homeless in the Applicant’s program design. </t>
  </si>
  <si>
    <t>Number of points requested under category "ORGANIZATIONAL OR MANAGEMENT EXPERIENCE."</t>
  </si>
  <si>
    <t>Number of points requested under category "PREVIOUS ESG AWARD".</t>
  </si>
  <si>
    <t>B. Point Selection</t>
  </si>
  <si>
    <t>2. Contract End Date prior to amendment(s):</t>
  </si>
  <si>
    <t>Contract 2:</t>
  </si>
  <si>
    <t>Contract 1:</t>
  </si>
  <si>
    <t xml:space="preserve">Application may receive a maximum of five points for the Applicant’s past expenditure performance of ESG funds proportionate to the award of funds from TDHCA to the Applicant. </t>
  </si>
  <si>
    <r>
      <rPr>
        <b/>
        <sz val="11"/>
        <color indexed="8"/>
        <rFont val="Calibri"/>
        <family val="2"/>
      </rPr>
      <t>Number of points requested under category "PREVIOUS MONITORING REPORTS.</t>
    </r>
    <r>
      <rPr>
        <b/>
        <sz val="11"/>
        <color indexed="8"/>
        <rFont val="Calibri"/>
        <family val="2"/>
      </rPr>
      <t>"</t>
    </r>
  </si>
  <si>
    <t xml:space="preserve">v. Zero points may be awarded under this criterion if the Applicant received a Finding resulting in disallowed costs in excess of $5,000 which required repayment to the Department.  </t>
  </si>
  <si>
    <t>iv. Applications may be awarded not more than one point if the monitoring history has a monitoring close-out letter that included Findings related to violations of procurement requirements.</t>
  </si>
  <si>
    <t>iii. Applications may be awarded not more than two points if the monitoring history has a close-out letter that included Findings related to Household eligibility.</t>
  </si>
  <si>
    <t>ii. Applications may be awarded not more than three points if the monitoring history has a close-out letter that included Findings but the Findings were not related to Household eligibility or violations of procurement requirements.</t>
  </si>
  <si>
    <t>i. Application may be awarded five points if the Applicant has not received any monitoring Findings, including Applicants with no previous monitoring history.</t>
  </si>
  <si>
    <t xml:space="preserve">Applicants must select points from the most restrictive of applicable point categories.  Applicants may not combine points to achieve a higher score. </t>
  </si>
  <si>
    <t>A. Point Selection</t>
  </si>
  <si>
    <t>Applications may receive a maximum of five points for the Applicant’s previous monitoring history. The Department will consider the monitoring history for three years before the date that Applications are first accepted under the NOFA when determining the points awarded under this criterion. Findings that were subsequently rescinded will not be considered Findings for the purposes of this scoring criterion.</t>
  </si>
  <si>
    <r>
      <t>Number of points requested under category "PRIORITY FOR CERTAIN COMMUNITIES</t>
    </r>
    <r>
      <rPr>
        <b/>
        <sz val="11"/>
        <color indexed="8"/>
        <rFont val="Calibri"/>
        <family val="2"/>
      </rPr>
      <t>".</t>
    </r>
  </si>
  <si>
    <t>N/A</t>
  </si>
  <si>
    <t xml:space="preserve">     Support Documentation</t>
  </si>
  <si>
    <t>No</t>
  </si>
  <si>
    <t>Yes</t>
  </si>
  <si>
    <t>Self Score</t>
  </si>
  <si>
    <t>Tab completed or N/A</t>
  </si>
  <si>
    <t>Item</t>
  </si>
  <si>
    <t>Tab Number</t>
  </si>
  <si>
    <r>
      <t>A.</t>
    </r>
    <r>
      <rPr>
        <b/>
        <sz val="7"/>
        <color indexed="8"/>
        <rFont val="Calibri"/>
        <family val="2"/>
      </rPr>
      <t xml:space="preserve">     </t>
    </r>
    <r>
      <rPr>
        <b/>
        <sz val="11"/>
        <color indexed="8"/>
        <rFont val="Calibri"/>
        <family val="2"/>
      </rPr>
      <t>APPLICATION CHECKLIST FOR APPLICATION .PDF FILE</t>
    </r>
  </si>
  <si>
    <t>The PDF copy of the Application must be Bookmarked with numbered tabs according to the checklist detailed below.</t>
  </si>
  <si>
    <t>VOLUME 2 - TAB 1: HOMELESS PARTICIPATION</t>
  </si>
  <si>
    <t>VOLUME 2 -TAB 2: ORGANIZATIONAL OR MANAGEMENT EXPERIENCE</t>
  </si>
  <si>
    <t>VOLUME 2 - TAB 3: PERCENTAGE OF PRIOR ESG AWARD EXPENDED</t>
  </si>
  <si>
    <t>VOLUME 2 - TAB 6: PRIORITY FOR CERTAIN COMMUNITIES</t>
  </si>
  <si>
    <t>VOLUME 2 - TAB 7: PREVIOSLY UNSERVED AREAS</t>
  </si>
  <si>
    <t>Applications may receive a maximum of 10 points for provision of ESG services if at least one county in the Service Area included in the Application has not received ESG funds from the Department or directly from HUD within the previous federal funding year for services.</t>
  </si>
  <si>
    <t>i. Applications may be awarded five points if at least one county within the Service Area as stated in the Application did not receive an award of ESG funds from the Department within the previous federal funding year; or</t>
  </si>
  <si>
    <t>Number of points requested under category "PREVIOUSLY UNSERVED AREAS".</t>
  </si>
  <si>
    <t>Description of participation:</t>
  </si>
  <si>
    <t>Homeless Participation - Policy Consultation</t>
  </si>
  <si>
    <t>Homeless Participation - Facilities</t>
  </si>
  <si>
    <t>Organizational or Management Experience</t>
  </si>
  <si>
    <t>Percentage of Prior ESG Award Expended</t>
  </si>
  <si>
    <t>Previous ESG Reporting and Outcomes</t>
  </si>
  <si>
    <t>VOLUME 2 -  TAB 5: PREVIOUS MONITORING REPORTS</t>
  </si>
  <si>
    <t>Previous Monitoring Reports</t>
  </si>
  <si>
    <t>Priority for Certain Communities</t>
  </si>
  <si>
    <t>Previously Unserved Areas</t>
  </si>
  <si>
    <t>APPLICANT TOTAL SELF SCORE FOR UNIFORM SELECTION CRITERIA:</t>
  </si>
  <si>
    <t>Use Arrow keys to complete form</t>
  </si>
  <si>
    <t>Applications for all Activity types may receive 2 points if at least one colonia is included in the service area identified in the Application.</t>
  </si>
  <si>
    <t>A. Qualifying Counties</t>
  </si>
  <si>
    <t xml:space="preserve">List the counties included in the Applicant's Service Area which qualify the Application to request points for this criterion. </t>
  </si>
  <si>
    <t>Qualifying County 1:</t>
  </si>
  <si>
    <t>Qualifying County 2:</t>
  </si>
  <si>
    <t>Qualifying County 3:</t>
  </si>
  <si>
    <t>Qualifying County 4:</t>
  </si>
  <si>
    <t xml:space="preserve">Qualifying County 5: </t>
  </si>
  <si>
    <t>Anderson</t>
  </si>
  <si>
    <t>Andrews</t>
  </si>
  <si>
    <t>Angelina</t>
  </si>
  <si>
    <t>Archer</t>
  </si>
  <si>
    <t>Armstrong</t>
  </si>
  <si>
    <t>Atascosa</t>
  </si>
  <si>
    <t>Bailey</t>
  </si>
  <si>
    <t>Bandera</t>
  </si>
  <si>
    <t>Baylor</t>
  </si>
  <si>
    <t>Bee</t>
  </si>
  <si>
    <t>Blanco</t>
  </si>
  <si>
    <t>Borden</t>
  </si>
  <si>
    <t>Bosque</t>
  </si>
  <si>
    <t>Brazos</t>
  </si>
  <si>
    <t>Brewster</t>
  </si>
  <si>
    <t>Briscoe</t>
  </si>
  <si>
    <t>Brooks</t>
  </si>
  <si>
    <t>Brown</t>
  </si>
  <si>
    <t>Burleson</t>
  </si>
  <si>
    <t>Burnet</t>
  </si>
  <si>
    <t>Caldwell</t>
  </si>
  <si>
    <t>Callahan</t>
  </si>
  <si>
    <t>Cameron</t>
  </si>
  <si>
    <t>Carson</t>
  </si>
  <si>
    <t>Castro</t>
  </si>
  <si>
    <t>Chambers</t>
  </si>
  <si>
    <t>Cherokee</t>
  </si>
  <si>
    <t>Childress</t>
  </si>
  <si>
    <t>Clay</t>
  </si>
  <si>
    <t>Cochran</t>
  </si>
  <si>
    <t>Coke</t>
  </si>
  <si>
    <t>Coleman</t>
  </si>
  <si>
    <t>Collingsworth</t>
  </si>
  <si>
    <t>Comanche</t>
  </si>
  <si>
    <t>Concho</t>
  </si>
  <si>
    <t>Cooke</t>
  </si>
  <si>
    <t>Cottle</t>
  </si>
  <si>
    <t>Crane</t>
  </si>
  <si>
    <t>Crockett</t>
  </si>
  <si>
    <t>Crosby</t>
  </si>
  <si>
    <t>Culberson</t>
  </si>
  <si>
    <t>Dallam</t>
  </si>
  <si>
    <t>Dawson</t>
  </si>
  <si>
    <t>Deaf Smith</t>
  </si>
  <si>
    <t>Dickens</t>
  </si>
  <si>
    <t>Dimmit</t>
  </si>
  <si>
    <t>Donley</t>
  </si>
  <si>
    <t>Duval</t>
  </si>
  <si>
    <t>Eastland</t>
  </si>
  <si>
    <t>Ector</t>
  </si>
  <si>
    <t>Edwards</t>
  </si>
  <si>
    <t>El Paso</t>
  </si>
  <si>
    <t>Ellis</t>
  </si>
  <si>
    <t>Erath</t>
  </si>
  <si>
    <t>Falls</t>
  </si>
  <si>
    <t>Fannin</t>
  </si>
  <si>
    <t>Fisher</t>
  </si>
  <si>
    <t>Floyd</t>
  </si>
  <si>
    <t>Foard</t>
  </si>
  <si>
    <t>Freestone</t>
  </si>
  <si>
    <t>Frio</t>
  </si>
  <si>
    <t>Gaines</t>
  </si>
  <si>
    <t>Galveston</t>
  </si>
  <si>
    <t>Garza</t>
  </si>
  <si>
    <t>Gillespie</t>
  </si>
  <si>
    <t>Glasscock</t>
  </si>
  <si>
    <t>Gray</t>
  </si>
  <si>
    <t>Grayson</t>
  </si>
  <si>
    <t>Gregg</t>
  </si>
  <si>
    <t>Grimes</t>
  </si>
  <si>
    <t>Guadalupe</t>
  </si>
  <si>
    <t>Hale</t>
  </si>
  <si>
    <t>Hall</t>
  </si>
  <si>
    <t>Hansford</t>
  </si>
  <si>
    <t>Hardeman</t>
  </si>
  <si>
    <t>Hardin</t>
  </si>
  <si>
    <t>Harrison</t>
  </si>
  <si>
    <t>Hartley</t>
  </si>
  <si>
    <t>Haskell</t>
  </si>
  <si>
    <t>Hemphill</t>
  </si>
  <si>
    <t>Henderson</t>
  </si>
  <si>
    <t>Hidalgo</t>
  </si>
  <si>
    <t>Hill</t>
  </si>
  <si>
    <t>Hockley</t>
  </si>
  <si>
    <t>Hood</t>
  </si>
  <si>
    <t>Houston</t>
  </si>
  <si>
    <t>Howard</t>
  </si>
  <si>
    <t>Hudspeth</t>
  </si>
  <si>
    <t>Hunt</t>
  </si>
  <si>
    <t>Hutchinson</t>
  </si>
  <si>
    <t>Irion</t>
  </si>
  <si>
    <t>Jack</t>
  </si>
  <si>
    <t>Jasper</t>
  </si>
  <si>
    <t>Jeff Davis</t>
  </si>
  <si>
    <t>Jefferson</t>
  </si>
  <si>
    <t>Jim Hogg</t>
  </si>
  <si>
    <t>Jim Wells</t>
  </si>
  <si>
    <t>Jones</t>
  </si>
  <si>
    <t>Karnes</t>
  </si>
  <si>
    <t>Kendall</t>
  </si>
  <si>
    <t>Kenedy</t>
  </si>
  <si>
    <t>Kent</t>
  </si>
  <si>
    <t>Kimble</t>
  </si>
  <si>
    <t>King</t>
  </si>
  <si>
    <t>Kinney</t>
  </si>
  <si>
    <t>Knox</t>
  </si>
  <si>
    <t>La Salle</t>
  </si>
  <si>
    <t>Lamb</t>
  </si>
  <si>
    <t>Leon</t>
  </si>
  <si>
    <t>Liberty</t>
  </si>
  <si>
    <t>Limestone</t>
  </si>
  <si>
    <t>Lipscomb</t>
  </si>
  <si>
    <t>Llano</t>
  </si>
  <si>
    <t>Loving</t>
  </si>
  <si>
    <t>Lynn</t>
  </si>
  <si>
    <t>Madison</t>
  </si>
  <si>
    <t>Martin</t>
  </si>
  <si>
    <t>Mason</t>
  </si>
  <si>
    <t>Matagorda</t>
  </si>
  <si>
    <t>Maverick</t>
  </si>
  <si>
    <t>McCulloch</t>
  </si>
  <si>
    <t>McMullen</t>
  </si>
  <si>
    <t>Menard</t>
  </si>
  <si>
    <t>Midland</t>
  </si>
  <si>
    <t>Milam</t>
  </si>
  <si>
    <t>Mills</t>
  </si>
  <si>
    <t>Mitchell</t>
  </si>
  <si>
    <t>Montague</t>
  </si>
  <si>
    <t>Moore</t>
  </si>
  <si>
    <t>Motley</t>
  </si>
  <si>
    <t>Nacogdoches</t>
  </si>
  <si>
    <t>Navarro</t>
  </si>
  <si>
    <t>Newton</t>
  </si>
  <si>
    <t>Nolan</t>
  </si>
  <si>
    <t>Nueces</t>
  </si>
  <si>
    <t>Ochiltree</t>
  </si>
  <si>
    <t>Oldham</t>
  </si>
  <si>
    <t>Orange</t>
  </si>
  <si>
    <t>Palo Pinto</t>
  </si>
  <si>
    <t>Panola</t>
  </si>
  <si>
    <t>Parmer</t>
  </si>
  <si>
    <t>Pecos</t>
  </si>
  <si>
    <t>Polk</t>
  </si>
  <si>
    <t>Presidio</t>
  </si>
  <si>
    <t>Rains</t>
  </si>
  <si>
    <t>Reagan</t>
  </si>
  <si>
    <t>Real</t>
  </si>
  <si>
    <t>Reeves</t>
  </si>
  <si>
    <t>Refugio</t>
  </si>
  <si>
    <t>Roberts</t>
  </si>
  <si>
    <t>Robertson</t>
  </si>
  <si>
    <t>Runnels</t>
  </si>
  <si>
    <t>Rusk</t>
  </si>
  <si>
    <t>Sabine</t>
  </si>
  <si>
    <t>San Augustine</t>
  </si>
  <si>
    <t>San Jacinto</t>
  </si>
  <si>
    <t>San Saba</t>
  </si>
  <si>
    <t>Schleicher</t>
  </si>
  <si>
    <t>Scurry</t>
  </si>
  <si>
    <t>Shackelford</t>
  </si>
  <si>
    <t>Shelby</t>
  </si>
  <si>
    <t>Sherman</t>
  </si>
  <si>
    <t>Smith</t>
  </si>
  <si>
    <t>Somervell</t>
  </si>
  <si>
    <t>Starr</t>
  </si>
  <si>
    <t>Stephens</t>
  </si>
  <si>
    <t>Sterling</t>
  </si>
  <si>
    <t>Stonewall</t>
  </si>
  <si>
    <t>Sutton</t>
  </si>
  <si>
    <t>Swisher</t>
  </si>
  <si>
    <t>Taylor</t>
  </si>
  <si>
    <t>Terrell</t>
  </si>
  <si>
    <t>Terry</t>
  </si>
  <si>
    <t>Throckmorton</t>
  </si>
  <si>
    <t>Tom Green</t>
  </si>
  <si>
    <t>Trinity</t>
  </si>
  <si>
    <t>Tyler</t>
  </si>
  <si>
    <t>Upshur</t>
  </si>
  <si>
    <t>Upton</t>
  </si>
  <si>
    <t>Uvalde</t>
  </si>
  <si>
    <t>Val Verde</t>
  </si>
  <si>
    <t>Van Zandt</t>
  </si>
  <si>
    <t>Walker</t>
  </si>
  <si>
    <t>Waller</t>
  </si>
  <si>
    <t>Ward</t>
  </si>
  <si>
    <t>Washington</t>
  </si>
  <si>
    <t>Webb</t>
  </si>
  <si>
    <t>Wheeler</t>
  </si>
  <si>
    <t>Wichita</t>
  </si>
  <si>
    <t>Wilbarger</t>
  </si>
  <si>
    <t>Willacy</t>
  </si>
  <si>
    <t>Wilson</t>
  </si>
  <si>
    <t>Winkler</t>
  </si>
  <si>
    <t>Wood</t>
  </si>
  <si>
    <t>Yoakum</t>
  </si>
  <si>
    <t>Young</t>
  </si>
  <si>
    <t>Zapata</t>
  </si>
  <si>
    <t>Unserved Counties</t>
  </si>
  <si>
    <t>Colonia Countes</t>
  </si>
  <si>
    <t>CoC List</t>
  </si>
  <si>
    <t>TX-500 San Antonio/Bexar County CoC</t>
  </si>
  <si>
    <t>TX-600 Dallas City &amp; County/Irving CoC</t>
  </si>
  <si>
    <t>TX-601 Fort Worth/Arlington/Tarrant County CoC</t>
  </si>
  <si>
    <t>TX-603 El Paso City &amp; County CoC</t>
  </si>
  <si>
    <t>TX-604 Waco/McLennan County CoC</t>
  </si>
  <si>
    <t>TX-607 Texas Balance of State (BoS) CoC</t>
  </si>
  <si>
    <t>TX-611 Amarillo CoC</t>
  </si>
  <si>
    <t>TX-624 Wichita Falls/Wise, Palo Pinto, Wichita, Archer Counties CoC</t>
  </si>
  <si>
    <t>TX-700 Houston, Pasadena, Conroe/Harris, Ft. Bend, Montgomery, Counties CoC</t>
  </si>
  <si>
    <t>TX-701 Bryan/College Station/Brazos Valley CoC</t>
  </si>
  <si>
    <t>Applicant Legal Name</t>
  </si>
  <si>
    <t>Service Area CoC Region</t>
  </si>
  <si>
    <t>San Partricio</t>
  </si>
  <si>
    <t>Zavala</t>
  </si>
  <si>
    <t>Resume(s) of Applicant's management staff which include sufficient information to determine experience administering federal or State programs.   Include resumes only for staff included to justify points under this scoring criterion.</t>
  </si>
  <si>
    <t>Option 1. Organizational Experience</t>
  </si>
  <si>
    <t>Award Year</t>
  </si>
  <si>
    <t>Source</t>
  </si>
  <si>
    <t>Name of Federal or State Program</t>
  </si>
  <si>
    <t>Option 2. Management Experience</t>
  </si>
  <si>
    <t xml:space="preserve">An Application may be awarded points for the Applicant’s or its management’s experience administering federal or State programs.  Select one of the two options below if the Applicant requests points under this criterion. 
An Application may receive a maximum of six points for Applicant’s or its management staff with one to five years of experience; or an Application may receive a maximum of eight points for an Applicant or its management staff with six or more years of experience.   </t>
  </si>
  <si>
    <t>Contract 3:</t>
  </si>
  <si>
    <t>Total:</t>
  </si>
  <si>
    <t>Percentage of ESG funds expended prior to amendment(s):</t>
  </si>
  <si>
    <t>1. ESG Contract Number:</t>
  </si>
  <si>
    <t>3. Amount of ESG award prior to amendment(s):</t>
  </si>
  <si>
    <t>4. Amount of funds voluntarily deobligated from the contract prior to the deadline:</t>
  </si>
  <si>
    <t>5. Total required expenditure:</t>
  </si>
  <si>
    <t>6. Amount of ESG  funds reported as expended as of the Contract End Date prior to amendment(s):</t>
  </si>
  <si>
    <t>Emergency Shelter</t>
  </si>
  <si>
    <t>Homeless Prevention</t>
  </si>
  <si>
    <t>Rapid Rehousing</t>
  </si>
  <si>
    <t xml:space="preserve">Street Outreach </t>
  </si>
  <si>
    <t>Number of points requested under category "PREVIOUS ESG OUTCOME"</t>
  </si>
  <si>
    <t>VOLUME 2 - TAB 4: PREVIOUS ESG OUTCOMES</t>
  </si>
  <si>
    <t xml:space="preserve">Applicants must select points from the most restrictive of applicable point categories.  Applicants may not combine points to achieve a higher score.  A listing of counties that do not qualify as previously unserved for point selection is included as Attachment E to the ASPM. </t>
  </si>
  <si>
    <r>
      <t xml:space="preserve">Term of Grant
</t>
    </r>
    <r>
      <rPr>
        <sz val="11"/>
        <color theme="1"/>
        <rFont val="Calibri"/>
        <family val="2"/>
        <scheme val="minor"/>
      </rPr>
      <t>(in months)</t>
    </r>
  </si>
  <si>
    <t>To be awarded the 2 points, at least one colonia must be listed in the service area identified in the application.  Applicants awarded points under this category will be contractually required to maintain a service area that includes at least one colonia.  
Select an “x” next to the county(s) below within the service area as stated in Volume 1 Tab 7 which include at least one colonia for which points are requested under this criterion. If the county is not in the service area, leave the cell blank.</t>
  </si>
  <si>
    <t xml:space="preserve">Qualifying County 6: </t>
  </si>
  <si>
    <t xml:space="preserve">Qualifying County 7: </t>
  </si>
  <si>
    <t xml:space="preserve">Qualifying County 8: </t>
  </si>
  <si>
    <t>OrgName</t>
  </si>
  <si>
    <t>COC</t>
  </si>
  <si>
    <t>HomelessPrgDesParticipant</t>
  </si>
  <si>
    <t>HPDStart</t>
  </si>
  <si>
    <t>HPDDesc</t>
  </si>
  <si>
    <t>HPDPoints</t>
  </si>
  <si>
    <t>HPDEnd</t>
  </si>
  <si>
    <t>HomelessPrgConstruct</t>
  </si>
  <si>
    <t>HPCStart</t>
  </si>
  <si>
    <t>HPCEnd</t>
  </si>
  <si>
    <t>HPCDesc</t>
  </si>
  <si>
    <t>HPCPoints</t>
  </si>
  <si>
    <t>ProgName</t>
  </si>
  <si>
    <t>AwardYear</t>
  </si>
  <si>
    <t>GrantTerm</t>
  </si>
  <si>
    <t>POINTSMgmtExp</t>
  </si>
  <si>
    <t>Contract1Nbr</t>
  </si>
  <si>
    <t>Contract1EndDate</t>
  </si>
  <si>
    <t>Contract1Amt</t>
  </si>
  <si>
    <t>Contract1DeobAmt</t>
  </si>
  <si>
    <t>Contract1AmtExpend</t>
  </si>
  <si>
    <t>Contract2Nbr</t>
  </si>
  <si>
    <t>Contract2EndDate</t>
  </si>
  <si>
    <t>Contract3Amt</t>
  </si>
  <si>
    <t>Contract2Amt</t>
  </si>
  <si>
    <t>Contract2DeobAmt</t>
  </si>
  <si>
    <t>Contract2AmtExpend</t>
  </si>
  <si>
    <t>Contract3Nbr</t>
  </si>
  <si>
    <t>Contract3EndDate</t>
  </si>
  <si>
    <t>Contract3DeobAmt</t>
  </si>
  <si>
    <t>Contract3AmtExpend</t>
  </si>
  <si>
    <t>ESGAwardPOINTS</t>
  </si>
  <si>
    <t>PrevOutSE</t>
  </si>
  <si>
    <t>MetSEtarget</t>
  </si>
  <si>
    <t>PrevOUtES</t>
  </si>
  <si>
    <t>MetESTarget</t>
  </si>
  <si>
    <t>PrevOutHP</t>
  </si>
  <si>
    <t>MetHPTarget</t>
  </si>
  <si>
    <t>PrevOUtRRH</t>
  </si>
  <si>
    <t>MetRRHTarget</t>
  </si>
  <si>
    <t>Contract1RptsSubmitted</t>
  </si>
  <si>
    <t>Contract2RptsSubmitted</t>
  </si>
  <si>
    <t>Contract3RptsSubmitted</t>
  </si>
  <si>
    <t>Contract1SOTarget</t>
  </si>
  <si>
    <t>Contract1SOOutcome</t>
  </si>
  <si>
    <t>Contract2SOOutcome</t>
  </si>
  <si>
    <t>Contract2SOTarget</t>
  </si>
  <si>
    <t>Contract3SOTarget</t>
  </si>
  <si>
    <t>Contract3SOOutcome</t>
  </si>
  <si>
    <t>Contract1ESTarget</t>
  </si>
  <si>
    <t>Contract1ESOutcome</t>
  </si>
  <si>
    <t>Contract2ESTarget</t>
  </si>
  <si>
    <t>Contract2ESOutcome</t>
  </si>
  <si>
    <t>Contract3ESTarget</t>
  </si>
  <si>
    <t>Contract3ESOutcome</t>
  </si>
  <si>
    <t>Contract1HPTarget</t>
  </si>
  <si>
    <t>Contract1HPOutcome</t>
  </si>
  <si>
    <t>Contract2HPTarget</t>
  </si>
  <si>
    <t>Contract2HPOutcome</t>
  </si>
  <si>
    <t>Contract3HPTarget</t>
  </si>
  <si>
    <t>Contract3HPOutcome</t>
  </si>
  <si>
    <t>Contract1RRHTarget</t>
  </si>
  <si>
    <t>Contract1RRHOutcome</t>
  </si>
  <si>
    <t>Contract2RRHTarget</t>
  </si>
  <si>
    <t>Contract2RRHOutcome</t>
  </si>
  <si>
    <t>Contract3RRHTarget</t>
  </si>
  <si>
    <t>Contract3RRHOutcome</t>
  </si>
  <si>
    <t>PrevESGOutcomePOINTS</t>
  </si>
  <si>
    <t>PrevMonRptPOINTS</t>
  </si>
  <si>
    <t>SvcAreaBee</t>
  </si>
  <si>
    <t>SvcAreaBrewster</t>
  </si>
  <si>
    <t>SvcAreaBrooks</t>
  </si>
  <si>
    <t>SvcAreaCameron</t>
  </si>
  <si>
    <t>SvcAreaCulberson</t>
  </si>
  <si>
    <t>SvcAreaDimmit</t>
  </si>
  <si>
    <t>SvcAreaDuval</t>
  </si>
  <si>
    <t>SvcAreaEdwards</t>
  </si>
  <si>
    <t>SvcAreaElPaso</t>
  </si>
  <si>
    <t>SvcAreaFrio</t>
  </si>
  <si>
    <t>SvcAreaHidalgo</t>
  </si>
  <si>
    <t>SvcAreaHudspeth</t>
  </si>
  <si>
    <t>SvcAreaJeffDavis</t>
  </si>
  <si>
    <t>SvcAreaJimHogg</t>
  </si>
  <si>
    <t>SvcAreaJimWells</t>
  </si>
  <si>
    <t>SvcAreaKinney</t>
  </si>
  <si>
    <t>SvcAreaLaSalle</t>
  </si>
  <si>
    <t>SvcAreaMaverick</t>
  </si>
  <si>
    <t>SvcAreaNueces</t>
  </si>
  <si>
    <t>SvcAreaPecos</t>
  </si>
  <si>
    <t>SvcAreaPresidio</t>
  </si>
  <si>
    <t>SvcAreaReal</t>
  </si>
  <si>
    <t>SvcAreaReeves</t>
  </si>
  <si>
    <t>SvcAreaSanPatricio</t>
  </si>
  <si>
    <t>SvcAreaStarr</t>
  </si>
  <si>
    <t>SvcAreaTerrell</t>
  </si>
  <si>
    <t>SvcAreaUvalde</t>
  </si>
  <si>
    <t>SvcAreaValVerde</t>
  </si>
  <si>
    <t>SvcAreaWebb</t>
  </si>
  <si>
    <t>SvcAreaWillacy</t>
  </si>
  <si>
    <t>SvcAreaZapata</t>
  </si>
  <si>
    <t>SvcAreaZavala</t>
  </si>
  <si>
    <t>CommunitesPOINTS</t>
  </si>
  <si>
    <t>CountyPOINTS</t>
  </si>
  <si>
    <t>Tab1</t>
  </si>
  <si>
    <t>Tab2</t>
  </si>
  <si>
    <t>Tab3</t>
  </si>
  <si>
    <t>Tab4</t>
  </si>
  <si>
    <t>Tab5</t>
  </si>
  <si>
    <t>Tab6</t>
  </si>
  <si>
    <t>Tab2a</t>
  </si>
  <si>
    <t>Tab7</t>
  </si>
  <si>
    <t>TX-503 Austin/Travis County</t>
  </si>
  <si>
    <t>Kerr</t>
  </si>
  <si>
    <t>Wharton</t>
  </si>
  <si>
    <t xml:space="preserve">Qualifying County 9: </t>
  </si>
  <si>
    <t xml:space="preserve">Qualifying County 10: </t>
  </si>
  <si>
    <t xml:space="preserve">Qualifying County 11: </t>
  </si>
  <si>
    <t xml:space="preserve">Qualifying County 12: </t>
  </si>
  <si>
    <t>ii. Applications may be awarded ten points if no portion of the Service Area has received ESG funds within the previous federal funding year.</t>
  </si>
  <si>
    <t>VOLUME 2 - TAB 8: VOLUME 2 SUBMISSION CHECKLIST</t>
  </si>
  <si>
    <t>2. ESG Contract Number:</t>
  </si>
  <si>
    <t xml:space="preserve">3. Applicant submitted the last three reports  on or before the reporting deadline </t>
  </si>
  <si>
    <t>A. ESG Contracts closed on or after June 22, 2018.</t>
  </si>
  <si>
    <t xml:space="preserve">A. ESG Contracts closed on or after June 22, 2018. </t>
  </si>
  <si>
    <r>
      <t xml:space="preserve">Applicants may select a maximum of five points under this scoring criterion:
</t>
    </r>
    <r>
      <rPr>
        <sz val="10"/>
        <color theme="1"/>
        <rFont val="Calibri"/>
        <family val="2"/>
        <scheme val="minor"/>
      </rPr>
      <t xml:space="preserve">(A) One point if the Applicant submitted the last three reports on or before the Contract end date within the reports' respective reporting deadlines;
(B) One point if the Applicant met 100% or more of their street outreach target of persons exiting to temporary or transitional or permanent housing destination;
(C) One point if the Applicant met 100% or more of their emergency shelter exits to permanent housing;   
(D) One point if the Applicant met 100% or more of their Homeless prevention target for maintaining housing for three months or more; and
(E) One point if the Applicant met 100% or more of their rapid re-housing target for maintaining housing for three months or more. 
</t>
    </r>
  </si>
  <si>
    <t>1. Applicant was funded for the following Program Participant services under a contract which closed within 12 months from the date of the Application:</t>
  </si>
  <si>
    <t>5 point unseved</t>
  </si>
  <si>
    <t>Aransas</t>
  </si>
  <si>
    <t>Brazoria</t>
  </si>
  <si>
    <t>Comal</t>
  </si>
  <si>
    <t>Gonzales</t>
  </si>
  <si>
    <t>Hays</t>
  </si>
  <si>
    <t>Johnson</t>
  </si>
  <si>
    <t>Kaufman</t>
  </si>
  <si>
    <t>Kleberg</t>
  </si>
  <si>
    <t>Lubbock</t>
  </si>
  <si>
    <t>Medina</t>
  </si>
  <si>
    <t>Parker</t>
  </si>
  <si>
    <t>Rockwall</t>
  </si>
  <si>
    <t>Williamson</t>
  </si>
  <si>
    <t>Wise</t>
  </si>
  <si>
    <t>NoESG</t>
  </si>
  <si>
    <t>NoTDHCAESG</t>
  </si>
  <si>
    <t>Counties with no ESG funding in previous federal fiscal year</t>
  </si>
  <si>
    <t>Counties with no TDHCA ESG funding in previous federal fiscal year</t>
  </si>
  <si>
    <t>An Applicant may receive a maximum of five points for its prior timeliness of reports and performance achieved for previously awarded ESG Contract(s) that closed within 12 months prior to June 21, 2019.</t>
  </si>
  <si>
    <t xml:space="preserve">Applications may receive: 
1. Three points if the Applicant expended 91-94 percent of its prior ESG Contract funds as of its closing as stated in the Contract prior to amendments;
2. Four points if the Applicant expended 95 percent to less than 100 percent of its prior ESG Contract funds as of its closing as stated in the Contract prior to amendments; or
3. Five points if the Applicant expended 100 percent of its prior ESG Contract funds as of its closing as stated in the Contract prior to amendments.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</si>
</sst>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_(&quot;$&quot;* \(#,##0\);_(&quot;$&quot;* &quot;-&quot;_);_(@_)"/>
    <numFmt numFmtId="164" formatCode="m/d/yy;@"/>
  </numFmts>
  <fonts count="21" x14ac:knownFonts="1">
    <font>
      <sz val="11"/>
      <color theme="1"/>
      <name val="Calibri"/>
      <family val="2"/>
      <scheme val="minor"/>
    </font>
    <font>
      <b/>
      <sz val="11"/>
      <color theme="1"/>
      <name val="Calibri"/>
      <family val="2"/>
      <scheme val="minor"/>
    </font>
    <font>
      <sz val="11"/>
      <color theme="0"/>
      <name val="Calibri"/>
      <family val="2"/>
      <scheme val="minor"/>
    </font>
    <font>
      <b/>
      <sz val="11"/>
      <color indexed="8"/>
      <name val="Calibri"/>
      <family val="2"/>
    </font>
    <font>
      <sz val="12"/>
      <color theme="1"/>
      <name val="Calibri"/>
      <family val="2"/>
    </font>
    <font>
      <u/>
      <sz val="11"/>
      <color theme="1"/>
      <name val="Calibri"/>
      <family val="2"/>
      <scheme val="minor"/>
    </font>
    <font>
      <b/>
      <sz val="12"/>
      <color theme="1"/>
      <name val="Calibri"/>
      <family val="2"/>
      <scheme val="minor"/>
    </font>
    <font>
      <sz val="12"/>
      <color theme="1"/>
      <name val="Calibri"/>
      <family val="2"/>
      <scheme val="minor"/>
    </font>
    <font>
      <sz val="11"/>
      <color theme="1"/>
      <name val="Times New Roman"/>
      <family val="1"/>
    </font>
    <font>
      <b/>
      <sz val="7"/>
      <color indexed="8"/>
      <name val="Calibri"/>
      <family val="2"/>
    </font>
    <font>
      <u/>
      <sz val="11"/>
      <color theme="10"/>
      <name val="Calibri"/>
      <family val="2"/>
    </font>
    <font>
      <u/>
      <sz val="11"/>
      <color theme="10"/>
      <name val="Calibri"/>
      <family val="2"/>
      <scheme val="minor"/>
    </font>
    <font>
      <sz val="11"/>
      <name val="Calibri"/>
      <family val="2"/>
      <scheme val="minor"/>
    </font>
    <font>
      <b/>
      <sz val="1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b/>
      <sz val="9"/>
      <color theme="1"/>
      <name val="Calibri"/>
      <family val="2"/>
      <scheme val="minor"/>
    </font>
    <font>
      <sz val="8"/>
      <color theme="0"/>
      <name val="Calibri"/>
      <family val="2"/>
      <scheme val="minor"/>
    </font>
    <font>
      <sz val="10"/>
      <color theme="1"/>
      <name val="Calibri"/>
      <family val="2"/>
      <scheme val="minor"/>
    </font>
    <font>
      <b/>
      <sz val="10"/>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FFCC"/>
        <bgColor indexed="64"/>
      </patternFill>
    </fill>
  </fills>
  <borders count="31">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cellStyleXfs>
  <cellXfs count="324">
    <xf numFmtId="0" fontId="0" fillId="0" borderId="0" xfId="0"/>
    <xf numFmtId="0" fontId="0" fillId="0" borderId="0" xfId="0" applyFont="1"/>
    <xf numFmtId="0" fontId="0" fillId="0" borderId="0" xfId="0" applyFont="1" applyAlignment="1"/>
    <xf numFmtId="0" fontId="0" fillId="0" borderId="1" xfId="0" applyFont="1" applyBorder="1" applyAlignment="1">
      <alignment horizontal="centerContinuous"/>
    </xf>
    <xf numFmtId="0" fontId="3" fillId="0" borderId="1" xfId="0" applyFont="1" applyBorder="1" applyAlignment="1">
      <alignment horizontal="centerContinuous" vertical="center" wrapText="1"/>
    </xf>
    <xf numFmtId="0" fontId="0" fillId="0" borderId="0" xfId="0" applyBorder="1" applyAlignment="1" applyProtection="1">
      <alignment vertical="top" wrapText="1"/>
    </xf>
    <xf numFmtId="0" fontId="0" fillId="0" borderId="0" xfId="0" applyFont="1" applyBorder="1" applyAlignment="1" applyProtection="1">
      <alignment vertical="top" wrapText="1"/>
    </xf>
    <xf numFmtId="0" fontId="0" fillId="0" borderId="3" xfId="0" applyFont="1" applyBorder="1" applyAlignment="1">
      <alignment vertical="top"/>
    </xf>
    <xf numFmtId="0" fontId="0" fillId="0" borderId="5" xfId="0" applyFont="1" applyBorder="1" applyAlignment="1" applyProtection="1">
      <alignment vertical="top"/>
    </xf>
    <xf numFmtId="0" fontId="0" fillId="0" borderId="0" xfId="0" applyFont="1" applyAlignment="1">
      <alignment horizontal="centerContinuous"/>
    </xf>
    <xf numFmtId="0" fontId="3" fillId="0" borderId="0" xfId="0" applyFont="1" applyAlignment="1">
      <alignment horizontal="centerContinuous" vertical="center" wrapText="1"/>
    </xf>
    <xf numFmtId="0" fontId="1" fillId="0" borderId="0" xfId="0" applyFont="1"/>
    <xf numFmtId="0" fontId="0" fillId="0" borderId="0" xfId="0" applyFont="1" applyAlignment="1" applyProtection="1">
      <alignment vertical="top" wrapText="1"/>
    </xf>
    <xf numFmtId="0" fontId="0" fillId="0" borderId="0" xfId="0" applyFont="1" applyProtection="1"/>
    <xf numFmtId="0" fontId="0" fillId="0" borderId="0" xfId="0" applyAlignment="1" applyProtection="1">
      <alignment vertical="top" wrapText="1"/>
    </xf>
    <xf numFmtId="0" fontId="0" fillId="0" borderId="0" xfId="0" applyFont="1" applyAlignment="1">
      <alignment vertical="top"/>
    </xf>
    <xf numFmtId="0" fontId="0" fillId="0" borderId="0" xfId="0" applyFont="1" applyAlignment="1" applyProtection="1">
      <alignment vertical="top"/>
    </xf>
    <xf numFmtId="0" fontId="0" fillId="0" borderId="0" xfId="0" applyFont="1" applyAlignment="1" applyProtection="1">
      <alignment vertical="center" wrapText="1"/>
    </xf>
    <xf numFmtId="0" fontId="3" fillId="0" borderId="0" xfId="0" applyFont="1" applyAlignment="1">
      <alignment horizontal="centerContinuous" wrapText="1"/>
    </xf>
    <xf numFmtId="0" fontId="0" fillId="0" borderId="0" xfId="0" applyFont="1" applyAlignment="1">
      <alignment wrapText="1"/>
    </xf>
    <xf numFmtId="0" fontId="0" fillId="0" borderId="0" xfId="0" applyAlignment="1"/>
    <xf numFmtId="0" fontId="0" fillId="0" borderId="0" xfId="0" applyAlignment="1">
      <alignment horizontal="centerContinuous"/>
    </xf>
    <xf numFmtId="0" fontId="8" fillId="0" borderId="0" xfId="0" applyFont="1" applyAlignment="1">
      <alignment horizontal="left" wrapText="1"/>
    </xf>
    <xf numFmtId="0" fontId="0" fillId="0" borderId="0" xfId="0" applyFont="1" applyAlignment="1">
      <alignment horizontal="left" wrapText="1"/>
    </xf>
    <xf numFmtId="0" fontId="7" fillId="0" borderId="0" xfId="0" applyFont="1" applyAlignment="1">
      <alignment horizontal="justify" wrapText="1"/>
    </xf>
    <xf numFmtId="0" fontId="0" fillId="0" borderId="0" xfId="0" applyProtection="1"/>
    <xf numFmtId="0" fontId="0" fillId="0" borderId="0" xfId="0" applyAlignment="1" applyProtection="1"/>
    <xf numFmtId="0" fontId="1" fillId="0" borderId="8" xfId="0" applyFont="1" applyBorder="1" applyAlignment="1" applyProtection="1">
      <alignment horizontal="center" vertical="top" wrapText="1"/>
    </xf>
    <xf numFmtId="0" fontId="1" fillId="0" borderId="9" xfId="0" applyFont="1" applyBorder="1" applyAlignment="1" applyProtection="1">
      <alignment horizontal="center" vertical="top" wrapText="1"/>
    </xf>
    <xf numFmtId="0" fontId="1" fillId="0" borderId="11" xfId="0" applyFont="1" applyBorder="1" applyAlignment="1" applyProtection="1">
      <alignment horizontal="center" vertical="top" wrapText="1"/>
    </xf>
    <xf numFmtId="0" fontId="6" fillId="0" borderId="8" xfId="0" applyFont="1" applyFill="1" applyBorder="1" applyProtection="1"/>
    <xf numFmtId="0" fontId="0" fillId="5" borderId="0" xfId="0" applyFont="1" applyFill="1" applyProtection="1"/>
    <xf numFmtId="0" fontId="1" fillId="0" borderId="8" xfId="0" applyFont="1" applyBorder="1" applyAlignment="1" applyProtection="1">
      <alignment horizontal="center" wrapText="1"/>
    </xf>
    <xf numFmtId="0" fontId="11" fillId="0" borderId="0" xfId="1" applyFont="1" applyAlignment="1" applyProtection="1"/>
    <xf numFmtId="0" fontId="1" fillId="0" borderId="0" xfId="0" applyFont="1" applyAlignment="1" applyProtection="1">
      <alignment horizontal="justify"/>
    </xf>
    <xf numFmtId="0" fontId="0" fillId="0" borderId="0" xfId="0" applyFont="1" applyFill="1"/>
    <xf numFmtId="0" fontId="0" fillId="0" borderId="0" xfId="0" applyFill="1" applyAlignment="1" applyProtection="1">
      <alignment vertical="top" wrapText="1"/>
    </xf>
    <xf numFmtId="0" fontId="0" fillId="0" borderId="0" xfId="0" applyFill="1" applyBorder="1" applyAlignment="1" applyProtection="1">
      <alignment wrapText="1"/>
      <protection locked="0"/>
    </xf>
    <xf numFmtId="0" fontId="0" fillId="0" borderId="0" xfId="0" applyFont="1" applyFill="1" applyBorder="1"/>
    <xf numFmtId="0" fontId="1" fillId="0" borderId="0" xfId="0" applyFont="1" applyFill="1" applyBorder="1"/>
    <xf numFmtId="0" fontId="5" fillId="0" borderId="0" xfId="0" applyFont="1" applyFill="1" applyBorder="1"/>
    <xf numFmtId="0" fontId="0" fillId="0" borderId="3" xfId="0" applyFont="1" applyFill="1" applyBorder="1"/>
    <xf numFmtId="0" fontId="1" fillId="0" borderId="3" xfId="0" applyFont="1" applyFill="1" applyBorder="1"/>
    <xf numFmtId="0" fontId="5" fillId="0" borderId="3" xfId="0" applyFont="1" applyFill="1" applyBorder="1"/>
    <xf numFmtId="0" fontId="0" fillId="0" borderId="3" xfId="0" applyFill="1" applyBorder="1" applyAlignment="1" applyProtection="1">
      <alignment wrapText="1"/>
      <protection locked="0"/>
    </xf>
    <xf numFmtId="0" fontId="2" fillId="0" borderId="0" xfId="0" applyFont="1" applyProtection="1"/>
    <xf numFmtId="0" fontId="1" fillId="0" borderId="0" xfId="0" applyFont="1" applyAlignment="1" applyProtection="1">
      <alignment horizontal="center" wrapText="1"/>
    </xf>
    <xf numFmtId="0" fontId="0" fillId="0" borderId="0" xfId="0" applyFont="1" applyAlignment="1" applyProtection="1">
      <alignment wrapText="1"/>
    </xf>
    <xf numFmtId="0" fontId="0" fillId="0" borderId="0" xfId="0" applyFont="1" applyAlignment="1"/>
    <xf numFmtId="0" fontId="0" fillId="0" borderId="0" xfId="0" applyAlignment="1">
      <alignment wrapText="1"/>
    </xf>
    <xf numFmtId="0" fontId="0" fillId="0" borderId="0" xfId="0" applyFont="1" applyAlignment="1" applyProtection="1">
      <alignment vertical="center" wrapText="1"/>
    </xf>
    <xf numFmtId="49" fontId="12" fillId="0" borderId="12" xfId="0" applyNumberFormat="1" applyFont="1" applyFill="1" applyBorder="1" applyAlignment="1" applyProtection="1">
      <alignment horizontal="left"/>
      <protection locked="0"/>
    </xf>
    <xf numFmtId="0" fontId="12" fillId="0" borderId="13" xfId="0" applyFont="1" applyBorder="1" applyProtection="1"/>
    <xf numFmtId="0" fontId="12" fillId="0" borderId="14" xfId="0" applyFont="1" applyBorder="1" applyProtection="1"/>
    <xf numFmtId="0" fontId="0" fillId="0" borderId="14" xfId="0" applyFont="1" applyBorder="1" applyProtection="1"/>
    <xf numFmtId="0" fontId="0" fillId="0" borderId="15" xfId="0" applyFont="1" applyBorder="1" applyProtection="1"/>
    <xf numFmtId="0" fontId="0" fillId="0" borderId="6" xfId="0" applyFont="1" applyFill="1" applyBorder="1"/>
    <xf numFmtId="49" fontId="13" fillId="0" borderId="6" xfId="0" applyNumberFormat="1" applyFont="1" applyFill="1" applyBorder="1" applyAlignment="1" applyProtection="1">
      <alignment horizontal="left"/>
      <protection locked="0"/>
    </xf>
    <xf numFmtId="0" fontId="0" fillId="0" borderId="7" xfId="0" applyFont="1" applyFill="1" applyBorder="1" applyAlignment="1" applyProtection="1"/>
    <xf numFmtId="0" fontId="0" fillId="0" borderId="6" xfId="0" applyBorder="1"/>
    <xf numFmtId="0" fontId="0" fillId="0" borderId="10" xfId="0" applyBorder="1" applyAlignment="1">
      <alignment wrapText="1"/>
    </xf>
    <xf numFmtId="0" fontId="0" fillId="0" borderId="10" xfId="0" applyFont="1" applyBorder="1" applyAlignment="1" applyProtection="1">
      <alignment vertical="center" wrapText="1"/>
    </xf>
    <xf numFmtId="0" fontId="0" fillId="3" borderId="6" xfId="0" applyFont="1" applyFill="1" applyBorder="1" applyAlignment="1" applyProtection="1">
      <alignment vertical="center" wrapText="1"/>
    </xf>
    <xf numFmtId="0" fontId="0" fillId="3" borderId="10" xfId="0" applyFont="1" applyFill="1" applyBorder="1" applyAlignment="1" applyProtection="1">
      <alignment vertical="center" wrapText="1"/>
    </xf>
    <xf numFmtId="0" fontId="1" fillId="0" borderId="8" xfId="0" applyFont="1" applyBorder="1" applyAlignment="1">
      <alignment vertical="top" wrapText="1"/>
    </xf>
    <xf numFmtId="0" fontId="0" fillId="0" borderId="8" xfId="0" applyFont="1" applyBorder="1" applyProtection="1"/>
    <xf numFmtId="0" fontId="1" fillId="0" borderId="0" xfId="0" applyFont="1" applyAlignment="1">
      <alignment horizontal="center" wrapText="1"/>
    </xf>
    <xf numFmtId="0" fontId="0" fillId="0" borderId="0" xfId="0" applyFont="1" applyAlignment="1">
      <alignment wrapText="1"/>
    </xf>
    <xf numFmtId="0" fontId="0" fillId="0" borderId="0" xfId="0" applyFont="1" applyAlignment="1"/>
    <xf numFmtId="0" fontId="0" fillId="0" borderId="8" xfId="0" applyFont="1" applyBorder="1"/>
    <xf numFmtId="0" fontId="0" fillId="0" borderId="11" xfId="0" applyBorder="1" applyAlignment="1">
      <alignment horizontal="center" vertical="top" wrapText="1"/>
    </xf>
    <xf numFmtId="0" fontId="0" fillId="0" borderId="11" xfId="0" applyBorder="1" applyAlignment="1">
      <alignment horizontal="left" vertical="top" wrapText="1"/>
    </xf>
    <xf numFmtId="0" fontId="0" fillId="0" borderId="11" xfId="0" applyFont="1" applyBorder="1" applyAlignment="1"/>
    <xf numFmtId="10" fontId="1" fillId="0" borderId="0" xfId="0" applyNumberFormat="1" applyFont="1" applyFill="1" applyBorder="1" applyAlignment="1" applyProtection="1">
      <alignment horizontal="right" vertical="top" wrapText="1"/>
    </xf>
    <xf numFmtId="0" fontId="1" fillId="0" borderId="0" xfId="0" applyFont="1" applyBorder="1" applyAlignment="1">
      <alignment horizontal="right" vertical="top" wrapText="1"/>
    </xf>
    <xf numFmtId="0" fontId="1" fillId="0" borderId="0" xfId="0" applyFont="1" applyBorder="1" applyAlignment="1">
      <alignment horizontal="right"/>
    </xf>
    <xf numFmtId="9" fontId="0" fillId="0" borderId="0" xfId="2" applyFont="1" applyBorder="1"/>
    <xf numFmtId="0" fontId="1" fillId="0" borderId="0" xfId="0" applyFont="1" applyAlignment="1" applyProtection="1">
      <alignment horizontal="center" wrapText="1"/>
    </xf>
    <xf numFmtId="0" fontId="0" fillId="0" borderId="0" xfId="0" applyFont="1" applyAlignment="1" applyProtection="1">
      <alignment wrapText="1"/>
    </xf>
    <xf numFmtId="0" fontId="0" fillId="0" borderId="0" xfId="0" applyFont="1" applyBorder="1" applyProtection="1"/>
    <xf numFmtId="0" fontId="0" fillId="0" borderId="0" xfId="0" applyBorder="1" applyAlignment="1" applyProtection="1"/>
    <xf numFmtId="0" fontId="0" fillId="0" borderId="0" xfId="0" applyFont="1" applyBorder="1" applyAlignment="1" applyProtection="1">
      <alignment wrapText="1"/>
    </xf>
    <xf numFmtId="0" fontId="0" fillId="0" borderId="3" xfId="0" applyFont="1" applyBorder="1" applyAlignment="1" applyProtection="1"/>
    <xf numFmtId="0" fontId="0" fillId="0" borderId="3" xfId="0" applyBorder="1" applyAlignment="1" applyProtection="1"/>
    <xf numFmtId="42" fontId="0" fillId="0" borderId="3" xfId="0" applyNumberFormat="1" applyBorder="1" applyAlignment="1" applyProtection="1"/>
    <xf numFmtId="0" fontId="1" fillId="0" borderId="0" xfId="0" applyFont="1" applyBorder="1" applyAlignment="1" applyProtection="1">
      <alignment horizontal="right"/>
    </xf>
    <xf numFmtId="0" fontId="1" fillId="0" borderId="0" xfId="0" applyFont="1" applyBorder="1" applyProtection="1"/>
    <xf numFmtId="0" fontId="1" fillId="0" borderId="0" xfId="0" applyFont="1" applyProtection="1"/>
    <xf numFmtId="0" fontId="0" fillId="0" borderId="0" xfId="0" applyFont="1" applyAlignment="1" applyProtection="1"/>
    <xf numFmtId="164" fontId="0" fillId="7" borderId="4" xfId="0" applyNumberFormat="1" applyFont="1" applyFill="1" applyBorder="1" applyAlignment="1" applyProtection="1">
      <alignment vertical="top" wrapText="1"/>
      <protection locked="0"/>
    </xf>
    <xf numFmtId="14" fontId="0" fillId="7" borderId="4" xfId="0" applyNumberFormat="1" applyFont="1" applyFill="1" applyBorder="1" applyAlignment="1" applyProtection="1">
      <alignment vertical="top" wrapText="1"/>
      <protection locked="0"/>
    </xf>
    <xf numFmtId="0" fontId="1" fillId="7" borderId="0" xfId="0" applyFont="1" applyFill="1" applyProtection="1">
      <protection locked="0"/>
    </xf>
    <xf numFmtId="0" fontId="1" fillId="7" borderId="2" xfId="0" applyFont="1" applyFill="1" applyBorder="1" applyProtection="1">
      <protection locked="0"/>
    </xf>
    <xf numFmtId="0" fontId="0" fillId="7" borderId="7" xfId="0" applyFill="1" applyBorder="1" applyAlignment="1" applyProtection="1">
      <alignment wrapText="1"/>
      <protection locked="0"/>
    </xf>
    <xf numFmtId="0" fontId="0" fillId="7" borderId="6" xfId="0" applyFill="1" applyBorder="1" applyAlignment="1" applyProtection="1">
      <alignment wrapText="1"/>
      <protection locked="0"/>
    </xf>
    <xf numFmtId="0" fontId="0" fillId="7" borderId="8" xfId="0" applyFont="1" applyFill="1" applyBorder="1" applyProtection="1">
      <protection locked="0"/>
    </xf>
    <xf numFmtId="0" fontId="1" fillId="0" borderId="8" xfId="0" applyFont="1" applyFill="1" applyBorder="1" applyAlignment="1" applyProtection="1">
      <alignment horizontal="center" wrapText="1"/>
    </xf>
    <xf numFmtId="0" fontId="0" fillId="7" borderId="8" xfId="0" applyFill="1" applyBorder="1" applyAlignment="1" applyProtection="1">
      <alignment vertical="top" wrapText="1"/>
      <protection locked="0"/>
    </xf>
    <xf numFmtId="0" fontId="1" fillId="0" borderId="8" xfId="0" applyFont="1" applyBorder="1" applyAlignment="1">
      <alignment vertical="top" wrapText="1"/>
    </xf>
    <xf numFmtId="9" fontId="0" fillId="7" borderId="8" xfId="0" applyNumberFormat="1" applyFont="1" applyFill="1" applyBorder="1" applyAlignment="1" applyProtection="1">
      <alignment horizontal="left" vertical="top" wrapText="1"/>
      <protection locked="0"/>
    </xf>
    <xf numFmtId="9" fontId="0" fillId="7" borderId="8" xfId="0" applyNumberFormat="1" applyFill="1" applyBorder="1" applyAlignment="1" applyProtection="1">
      <alignment horizontal="left" vertical="top" wrapText="1"/>
      <protection locked="0"/>
    </xf>
    <xf numFmtId="0" fontId="0" fillId="7" borderId="7" xfId="0" applyFill="1" applyBorder="1" applyAlignment="1" applyProtection="1">
      <alignment vertical="top" wrapText="1"/>
      <protection locked="0"/>
    </xf>
    <xf numFmtId="0" fontId="0" fillId="7" borderId="18" xfId="0" applyFill="1" applyBorder="1" applyAlignment="1" applyProtection="1">
      <protection locked="0"/>
    </xf>
    <xf numFmtId="0" fontId="0" fillId="7" borderId="10" xfId="0" applyFill="1" applyBorder="1" applyAlignment="1" applyProtection="1">
      <protection locked="0"/>
    </xf>
    <xf numFmtId="9" fontId="15" fillId="0" borderId="3" xfId="2" applyFont="1" applyBorder="1" applyAlignment="1" applyProtection="1"/>
    <xf numFmtId="9" fontId="1" fillId="0" borderId="1" xfId="0" applyNumberFormat="1" applyFont="1" applyFill="1" applyBorder="1" applyAlignment="1" applyProtection="1">
      <alignment horizontal="left" vertical="top" wrapText="1"/>
      <protection locked="0"/>
    </xf>
    <xf numFmtId="9" fontId="1" fillId="0" borderId="19" xfId="0" applyNumberFormat="1" applyFont="1" applyFill="1" applyBorder="1" applyAlignment="1" applyProtection="1">
      <alignment horizontal="left" vertical="top" wrapText="1"/>
      <protection locked="0"/>
    </xf>
    <xf numFmtId="9" fontId="0" fillId="4" borderId="1" xfId="0" applyNumberFormat="1" applyFill="1" applyBorder="1" applyAlignment="1" applyProtection="1">
      <alignment horizontal="left" vertical="top" wrapText="1"/>
      <protection locked="0"/>
    </xf>
    <xf numFmtId="9" fontId="0" fillId="4" borderId="1" xfId="0" applyNumberFormat="1" applyFont="1" applyFill="1" applyBorder="1" applyAlignment="1" applyProtection="1">
      <alignment horizontal="left" vertical="top" wrapText="1"/>
      <protection locked="0"/>
    </xf>
    <xf numFmtId="9" fontId="0" fillId="4" borderId="19" xfId="0" applyNumberFormat="1" applyFill="1" applyBorder="1" applyAlignment="1" applyProtection="1">
      <alignment horizontal="left" vertical="top" wrapText="1"/>
      <protection locked="0"/>
    </xf>
    <xf numFmtId="9" fontId="18" fillId="0" borderId="3" xfId="2" applyFont="1" applyBorder="1" applyAlignment="1" applyProtection="1"/>
    <xf numFmtId="49" fontId="0" fillId="0" borderId="0" xfId="0" applyNumberFormat="1"/>
    <xf numFmtId="0" fontId="0" fillId="0" borderId="0" xfId="0" applyNumberFormat="1"/>
    <xf numFmtId="14" fontId="0" fillId="0" borderId="0" xfId="0" applyNumberFormat="1"/>
    <xf numFmtId="1" fontId="0" fillId="0" borderId="0" xfId="0" applyNumberFormat="1"/>
    <xf numFmtId="42" fontId="0" fillId="0" borderId="0" xfId="0" applyNumberFormat="1"/>
    <xf numFmtId="9" fontId="0" fillId="0" borderId="0" xfId="0" applyNumberFormat="1"/>
    <xf numFmtId="42" fontId="1" fillId="0" borderId="0" xfId="0" applyNumberFormat="1" applyFont="1" applyBorder="1" applyAlignment="1" applyProtection="1"/>
    <xf numFmtId="0" fontId="1" fillId="0" borderId="0" xfId="0" applyFont="1" applyAlignment="1" applyProtection="1">
      <alignment horizontal="center" wrapText="1"/>
    </xf>
    <xf numFmtId="0" fontId="0" fillId="0" borderId="0" xfId="0" applyFont="1" applyAlignment="1" applyProtection="1">
      <alignment wrapText="1"/>
    </xf>
    <xf numFmtId="0" fontId="0" fillId="0" borderId="0" xfId="0" applyAlignment="1" applyProtection="1"/>
    <xf numFmtId="0" fontId="0" fillId="7" borderId="6" xfId="0" applyFill="1" applyBorder="1" applyAlignment="1" applyProtection="1">
      <alignment wrapText="1"/>
      <protection locked="0"/>
    </xf>
    <xf numFmtId="0" fontId="0" fillId="7" borderId="6" xfId="0" applyFill="1" applyBorder="1" applyAlignment="1" applyProtection="1">
      <alignment wrapText="1"/>
      <protection locked="0"/>
    </xf>
    <xf numFmtId="0" fontId="0" fillId="7" borderId="24" xfId="0" applyFill="1" applyBorder="1" applyAlignment="1" applyProtection="1">
      <alignment wrapText="1"/>
      <protection locked="0"/>
    </xf>
    <xf numFmtId="0" fontId="0" fillId="7" borderId="27" xfId="0" applyFill="1" applyBorder="1" applyAlignment="1" applyProtection="1">
      <alignment wrapText="1"/>
      <protection locked="0"/>
    </xf>
    <xf numFmtId="0" fontId="0" fillId="0" borderId="0" xfId="0" applyAlignment="1" applyProtection="1">
      <alignment wrapText="1"/>
    </xf>
    <xf numFmtId="0" fontId="7" fillId="0" borderId="0" xfId="0" applyFont="1" applyAlignment="1" applyProtection="1">
      <alignment horizontal="justify" wrapText="1"/>
    </xf>
    <xf numFmtId="0" fontId="0" fillId="0" borderId="0" xfId="0" applyAlignment="1" applyProtection="1">
      <alignment horizontal="left" wrapText="1"/>
    </xf>
    <xf numFmtId="0" fontId="0" fillId="0" borderId="0" xfId="0" applyAlignment="1" applyProtection="1">
      <alignment horizontal="centerContinuous"/>
    </xf>
    <xf numFmtId="0" fontId="3" fillId="0" borderId="0" xfId="0" applyFont="1" applyAlignment="1" applyProtection="1">
      <alignment horizontal="centerContinuous" wrapText="1"/>
      <protection locked="0"/>
    </xf>
    <xf numFmtId="0" fontId="0" fillId="7" borderId="8" xfId="0" applyFill="1" applyBorder="1" applyAlignment="1" applyProtection="1">
      <protection locked="0"/>
    </xf>
    <xf numFmtId="0" fontId="0" fillId="0" borderId="16" xfId="0" applyBorder="1" applyAlignment="1" applyProtection="1">
      <protection locked="0"/>
    </xf>
    <xf numFmtId="42" fontId="0" fillId="0" borderId="16" xfId="0" applyNumberFormat="1" applyBorder="1" applyAlignment="1" applyProtection="1">
      <protection locked="0"/>
    </xf>
    <xf numFmtId="42" fontId="0" fillId="0" borderId="8" xfId="0" applyNumberFormat="1" applyFont="1" applyBorder="1" applyProtection="1"/>
    <xf numFmtId="9" fontId="1" fillId="0" borderId="8" xfId="2" applyFont="1" applyBorder="1" applyAlignment="1" applyProtection="1">
      <alignment horizontal="center"/>
    </xf>
    <xf numFmtId="0" fontId="0" fillId="0" borderId="4" xfId="0" applyBorder="1" applyAlignment="1" applyProtection="1">
      <protection locked="0"/>
    </xf>
    <xf numFmtId="0" fontId="0" fillId="0" borderId="4" xfId="0" applyFill="1" applyBorder="1" applyAlignment="1" applyProtection="1">
      <protection locked="0"/>
    </xf>
    <xf numFmtId="0" fontId="0" fillId="0" borderId="6" xfId="0" applyBorder="1" applyAlignment="1" applyProtection="1">
      <protection locked="0"/>
    </xf>
    <xf numFmtId="0" fontId="0" fillId="0" borderId="11" xfId="0" applyBorder="1" applyAlignment="1" applyProtection="1">
      <alignment horizontal="center" vertical="top" wrapText="1"/>
      <protection locked="0"/>
    </xf>
    <xf numFmtId="0" fontId="0" fillId="0" borderId="11" xfId="0" applyBorder="1" applyAlignment="1" applyProtection="1">
      <alignment horizontal="left" vertical="top" wrapText="1"/>
      <protection locked="0"/>
    </xf>
    <xf numFmtId="0" fontId="0" fillId="0" borderId="9" xfId="0" applyBorder="1" applyAlignment="1" applyProtection="1">
      <protection locked="0"/>
    </xf>
    <xf numFmtId="0" fontId="0" fillId="0" borderId="3" xfId="0" applyBorder="1" applyAlignment="1" applyProtection="1">
      <protection locked="0"/>
    </xf>
    <xf numFmtId="0" fontId="0" fillId="0" borderId="0" xfId="0" applyFont="1" applyBorder="1" applyProtection="1">
      <protection locked="0"/>
    </xf>
    <xf numFmtId="0" fontId="0" fillId="0" borderId="0" xfId="0" applyBorder="1" applyAlignment="1" applyProtection="1">
      <protection locked="0"/>
    </xf>
    <xf numFmtId="0" fontId="17" fillId="0" borderId="0" xfId="0" applyFont="1" applyAlignment="1" applyProtection="1">
      <alignment horizontal="center"/>
      <protection locked="0"/>
    </xf>
    <xf numFmtId="0" fontId="0" fillId="0" borderId="0" xfId="0" applyAlignment="1" applyProtection="1">
      <protection locked="0"/>
    </xf>
    <xf numFmtId="9" fontId="18" fillId="0" borderId="16" xfId="2" applyFont="1" applyBorder="1" applyAlignment="1" applyProtection="1">
      <protection locked="0"/>
    </xf>
    <xf numFmtId="0" fontId="1" fillId="0" borderId="2" xfId="0" applyFont="1" applyBorder="1" applyProtection="1">
      <protection locked="0"/>
    </xf>
    <xf numFmtId="0" fontId="1" fillId="0" borderId="1" xfId="0" applyFont="1" applyFill="1" applyBorder="1" applyAlignment="1" applyProtection="1">
      <alignment horizontal="left" vertical="top" wrapText="1"/>
      <protection locked="0"/>
    </xf>
    <xf numFmtId="9" fontId="16" fillId="0" borderId="1" xfId="2" applyFont="1" applyFill="1" applyBorder="1" applyAlignment="1" applyProtection="1">
      <protection locked="0"/>
    </xf>
    <xf numFmtId="0" fontId="1" fillId="0" borderId="1" xfId="0" applyFont="1" applyBorder="1" applyAlignment="1" applyProtection="1">
      <alignment horizontal="left" vertical="top" wrapText="1"/>
      <protection locked="0"/>
    </xf>
    <xf numFmtId="9" fontId="1" fillId="4" borderId="1" xfId="0" applyNumberFormat="1" applyFont="1" applyFill="1" applyBorder="1" applyAlignment="1" applyProtection="1">
      <alignment horizontal="left" vertical="top" wrapText="1"/>
      <protection locked="0"/>
    </xf>
    <xf numFmtId="9" fontId="15" fillId="4" borderId="1" xfId="2" applyFont="1" applyFill="1" applyBorder="1" applyAlignment="1" applyProtection="1">
      <protection locked="0"/>
    </xf>
    <xf numFmtId="0" fontId="17" fillId="0" borderId="0" xfId="0" applyFont="1" applyBorder="1" applyAlignment="1" applyProtection="1">
      <alignment horizontal="center"/>
      <protection locked="0"/>
    </xf>
    <xf numFmtId="0" fontId="17" fillId="0" borderId="17" xfId="0" applyFont="1" applyBorder="1" applyAlignment="1" applyProtection="1">
      <alignment horizontal="center"/>
      <protection locked="0"/>
    </xf>
    <xf numFmtId="9" fontId="13" fillId="0" borderId="1" xfId="0" applyNumberFormat="1" applyFont="1" applyFill="1" applyBorder="1" applyAlignment="1" applyProtection="1">
      <alignment horizontal="left" vertical="top" wrapText="1"/>
      <protection locked="0"/>
    </xf>
    <xf numFmtId="42" fontId="1" fillId="0" borderId="1" xfId="0" applyNumberFormat="1" applyFont="1" applyFill="1" applyBorder="1" applyAlignment="1" applyProtection="1">
      <alignment horizontal="left" vertical="top" wrapText="1"/>
      <protection locked="0"/>
    </xf>
    <xf numFmtId="42" fontId="1" fillId="0" borderId="1" xfId="0" applyNumberFormat="1" applyFont="1" applyFill="1" applyBorder="1" applyAlignment="1" applyProtection="1">
      <protection locked="0"/>
    </xf>
    <xf numFmtId="42" fontId="1" fillId="0" borderId="19" xfId="0" applyNumberFormat="1" applyFont="1" applyFill="1" applyBorder="1" applyAlignment="1" applyProtection="1">
      <alignment horizontal="left" vertical="top" wrapText="1"/>
      <protection locked="0"/>
    </xf>
    <xf numFmtId="0" fontId="1" fillId="0" borderId="1" xfId="0" applyFont="1" applyBorder="1" applyAlignment="1" applyProtection="1">
      <alignment horizontal="right" vertical="top" wrapText="1"/>
      <protection locked="0"/>
    </xf>
    <xf numFmtId="0" fontId="1" fillId="0" borderId="1" xfId="0" applyFont="1" applyBorder="1" applyAlignment="1" applyProtection="1">
      <alignment horizontal="right"/>
      <protection locked="0"/>
    </xf>
    <xf numFmtId="0" fontId="1" fillId="0" borderId="19" xfId="0" applyFont="1" applyBorder="1" applyAlignment="1" applyProtection="1">
      <alignment horizontal="right"/>
      <protection locked="0"/>
    </xf>
    <xf numFmtId="0" fontId="3" fillId="0" borderId="1" xfId="0" applyFont="1" applyBorder="1" applyAlignment="1" applyProtection="1">
      <alignment horizontal="centerContinuous" wrapText="1"/>
      <protection locked="0"/>
    </xf>
    <xf numFmtId="0" fontId="0" fillId="0" borderId="1" xfId="0" applyFont="1" applyBorder="1" applyAlignment="1" applyProtection="1">
      <alignment horizontal="centerContinuous"/>
      <protection locked="0"/>
    </xf>
    <xf numFmtId="0" fontId="0" fillId="0" borderId="1" xfId="0" applyFont="1" applyBorder="1" applyProtection="1">
      <protection locked="0"/>
    </xf>
    <xf numFmtId="0" fontId="0" fillId="0" borderId="19" xfId="0" applyFont="1" applyBorder="1" applyProtection="1">
      <protection locked="0"/>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 fillId="0" borderId="0" xfId="0" applyFont="1" applyAlignment="1" applyProtection="1">
      <alignment horizontal="center" wrapText="1"/>
    </xf>
    <xf numFmtId="0" fontId="0" fillId="0" borderId="0" xfId="0" applyFont="1" applyAlignment="1" applyProtection="1">
      <alignment wrapText="1"/>
    </xf>
    <xf numFmtId="0" fontId="4" fillId="0" borderId="4" xfId="0" applyFont="1" applyBorder="1" applyAlignment="1">
      <alignment horizontal="justify" vertical="top"/>
    </xf>
    <xf numFmtId="0" fontId="0" fillId="0" borderId="4" xfId="0" applyBorder="1" applyAlignment="1">
      <alignment vertical="top"/>
    </xf>
    <xf numFmtId="0" fontId="0" fillId="0" borderId="0" xfId="0" applyAlignment="1" applyProtection="1">
      <alignment vertical="top" wrapText="1"/>
    </xf>
    <xf numFmtId="0" fontId="0" fillId="0" borderId="0" xfId="0" applyAlignment="1">
      <alignment vertical="top" wrapText="1"/>
    </xf>
    <xf numFmtId="0" fontId="0" fillId="0" borderId="0" xfId="0" applyFont="1" applyAlignment="1">
      <alignment vertical="top" wrapText="1"/>
    </xf>
    <xf numFmtId="0" fontId="0" fillId="7" borderId="1" xfId="0" applyFont="1" applyFill="1" applyBorder="1" applyAlignment="1" applyProtection="1">
      <alignment vertical="top" wrapText="1"/>
      <protection locked="0"/>
    </xf>
    <xf numFmtId="49" fontId="13" fillId="7" borderId="6" xfId="0" applyNumberFormat="1" applyFont="1" applyFill="1" applyBorder="1" applyAlignment="1" applyProtection="1">
      <alignment horizontal="left"/>
      <protection locked="0"/>
    </xf>
    <xf numFmtId="0" fontId="0" fillId="7" borderId="6" xfId="0" applyFill="1" applyBorder="1" applyAlignment="1" applyProtection="1">
      <protection locked="0"/>
    </xf>
    <xf numFmtId="0" fontId="0" fillId="7" borderId="10" xfId="0" applyFill="1" applyBorder="1" applyAlignment="1" applyProtection="1">
      <protection locked="0"/>
    </xf>
    <xf numFmtId="0" fontId="0" fillId="0" borderId="7" xfId="0" applyFill="1" applyBorder="1" applyAlignment="1" applyProtection="1"/>
    <xf numFmtId="0" fontId="0" fillId="0" borderId="6" xfId="0" applyBorder="1" applyAlignment="1"/>
    <xf numFmtId="49" fontId="12" fillId="7" borderId="6" xfId="0" applyNumberFormat="1" applyFont="1" applyFill="1" applyBorder="1" applyAlignment="1" applyProtection="1">
      <alignment horizontal="left"/>
    </xf>
    <xf numFmtId="0" fontId="0" fillId="7" borderId="6" xfId="0" applyFill="1" applyBorder="1" applyAlignment="1" applyProtection="1"/>
    <xf numFmtId="0" fontId="0" fillId="7" borderId="10" xfId="0" applyFill="1" applyBorder="1" applyAlignment="1" applyProtection="1"/>
    <xf numFmtId="0" fontId="0" fillId="0" borderId="3" xfId="0" applyFont="1" applyBorder="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xf numFmtId="0" fontId="0" fillId="7" borderId="4" xfId="0" applyFont="1" applyFill="1" applyBorder="1" applyAlignment="1" applyProtection="1">
      <alignment vertical="top" wrapText="1"/>
      <protection locked="0"/>
    </xf>
    <xf numFmtId="0" fontId="0" fillId="7" borderId="4" xfId="0" applyFill="1" applyBorder="1" applyAlignment="1" applyProtection="1">
      <alignment wrapText="1"/>
      <protection locked="0"/>
    </xf>
    <xf numFmtId="0" fontId="0" fillId="7" borderId="1" xfId="0" applyFill="1" applyBorder="1" applyAlignment="1" applyProtection="1">
      <alignment wrapText="1"/>
      <protection locked="0"/>
    </xf>
    <xf numFmtId="0" fontId="0" fillId="0" borderId="3" xfId="0" applyFont="1" applyBorder="1" applyAlignment="1">
      <alignment vertical="top" wrapText="1"/>
    </xf>
    <xf numFmtId="0" fontId="0" fillId="0" borderId="0" xfId="0" applyBorder="1" applyAlignment="1">
      <alignment vertical="top" wrapText="1"/>
    </xf>
    <xf numFmtId="0" fontId="13" fillId="3" borderId="7" xfId="0" applyFont="1" applyFill="1" applyBorder="1" applyAlignment="1" applyProtection="1">
      <protection locked="0"/>
    </xf>
    <xf numFmtId="0" fontId="1" fillId="3" borderId="6" xfId="0" applyFont="1" applyFill="1" applyBorder="1" applyAlignment="1"/>
    <xf numFmtId="0" fontId="1" fillId="3" borderId="10" xfId="0" applyFont="1" applyFill="1" applyBorder="1" applyAlignment="1"/>
    <xf numFmtId="0" fontId="1" fillId="7" borderId="7" xfId="0" applyFont="1" applyFill="1" applyBorder="1" applyAlignment="1" applyProtection="1">
      <alignment vertical="top" wrapText="1"/>
      <protection locked="0"/>
    </xf>
    <xf numFmtId="0" fontId="0" fillId="7" borderId="6" xfId="0" applyFill="1" applyBorder="1" applyAlignment="1" applyProtection="1">
      <alignment vertical="top" wrapText="1"/>
      <protection locked="0"/>
    </xf>
    <xf numFmtId="0" fontId="0" fillId="7" borderId="10" xfId="0" applyFill="1" applyBorder="1" applyAlignment="1" applyProtection="1">
      <alignment vertical="top" wrapText="1"/>
      <protection locked="0"/>
    </xf>
    <xf numFmtId="0" fontId="1" fillId="0" borderId="0" xfId="0" applyFont="1" applyAlignment="1">
      <alignment vertical="top" wrapText="1"/>
    </xf>
    <xf numFmtId="0" fontId="1" fillId="0" borderId="7" xfId="0" applyFont="1" applyBorder="1" applyAlignment="1">
      <alignment vertical="top" wrapText="1"/>
    </xf>
    <xf numFmtId="0" fontId="0" fillId="0" borderId="10" xfId="0" applyBorder="1" applyAlignment="1"/>
    <xf numFmtId="0" fontId="0" fillId="0" borderId="0" xfId="0" applyFill="1" applyAlignment="1">
      <alignment horizontal="left" wrapText="1"/>
    </xf>
    <xf numFmtId="0" fontId="0" fillId="0" borderId="0" xfId="0" applyFont="1" applyFill="1" applyAlignment="1">
      <alignment horizontal="left" wrapText="1"/>
    </xf>
    <xf numFmtId="0" fontId="0" fillId="0" borderId="0" xfId="0" applyFill="1" applyAlignment="1"/>
    <xf numFmtId="42" fontId="0" fillId="7" borderId="8" xfId="0" applyNumberFormat="1" applyFont="1" applyFill="1" applyBorder="1" applyAlignment="1" applyProtection="1">
      <alignment horizontal="left" vertical="top" wrapText="1"/>
      <protection locked="0"/>
    </xf>
    <xf numFmtId="42" fontId="0" fillId="7" borderId="8" xfId="0" applyNumberFormat="1" applyFill="1" applyBorder="1" applyAlignment="1" applyProtection="1">
      <alignment horizontal="left" vertical="top" wrapText="1"/>
      <protection locked="0"/>
    </xf>
    <xf numFmtId="42" fontId="0" fillId="7" borderId="11" xfId="0" applyNumberFormat="1" applyFont="1" applyFill="1" applyBorder="1" applyAlignment="1" applyProtection="1">
      <alignment horizontal="left" vertical="top" wrapText="1"/>
      <protection locked="0"/>
    </xf>
    <xf numFmtId="42" fontId="0" fillId="7" borderId="11" xfId="0" applyNumberFormat="1" applyFill="1" applyBorder="1" applyAlignment="1" applyProtection="1">
      <alignment horizontal="left" vertical="top" wrapText="1"/>
      <protection locked="0"/>
    </xf>
    <xf numFmtId="42" fontId="0" fillId="4" borderId="7" xfId="0" applyNumberFormat="1" applyFont="1" applyFill="1" applyBorder="1" applyAlignment="1" applyProtection="1">
      <alignment horizontal="left" vertical="top" wrapText="1"/>
      <protection locked="0"/>
    </xf>
    <xf numFmtId="42" fontId="0" fillId="4" borderId="10" xfId="0" applyNumberFormat="1" applyFill="1" applyBorder="1" applyAlignment="1" applyProtection="1">
      <alignment horizontal="left" vertical="top" wrapText="1"/>
      <protection locked="0"/>
    </xf>
    <xf numFmtId="10" fontId="1" fillId="0" borderId="8" xfId="0" applyNumberFormat="1" applyFont="1" applyFill="1" applyBorder="1" applyAlignment="1" applyProtection="1">
      <alignment horizontal="right" vertical="top" wrapText="1"/>
    </xf>
    <xf numFmtId="0" fontId="1" fillId="0" borderId="8" xfId="0" applyFont="1" applyBorder="1" applyAlignment="1">
      <alignment horizontal="right" vertical="top" wrapText="1"/>
    </xf>
    <xf numFmtId="0" fontId="1" fillId="0" borderId="8" xfId="0" applyFont="1" applyBorder="1" applyAlignment="1">
      <alignment horizontal="right"/>
    </xf>
    <xf numFmtId="0" fontId="0" fillId="0" borderId="11" xfId="0" applyFont="1" applyBorder="1" applyAlignment="1">
      <alignment horizontal="left" vertical="top" wrapText="1"/>
    </xf>
    <xf numFmtId="0" fontId="0" fillId="0" borderId="11" xfId="0" applyBorder="1" applyAlignment="1">
      <alignment horizontal="left" vertical="top" wrapText="1"/>
    </xf>
    <xf numFmtId="0" fontId="0" fillId="0" borderId="7" xfId="0" applyFont="1"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0" fillId="0" borderId="8" xfId="0" applyFont="1" applyBorder="1" applyAlignment="1">
      <alignment horizontal="left" vertical="top" wrapText="1"/>
    </xf>
    <xf numFmtId="0" fontId="0" fillId="0" borderId="8" xfId="0" applyBorder="1" applyAlignment="1">
      <alignment horizontal="left" vertical="top" wrapText="1"/>
    </xf>
    <xf numFmtId="1" fontId="0" fillId="7" borderId="8" xfId="0" applyNumberFormat="1" applyFont="1" applyFill="1" applyBorder="1" applyAlignment="1" applyProtection="1">
      <alignment wrapText="1"/>
      <protection locked="0"/>
    </xf>
    <xf numFmtId="1" fontId="0" fillId="7" borderId="8" xfId="0" applyNumberFormat="1" applyFill="1" applyBorder="1" applyAlignment="1" applyProtection="1">
      <alignment wrapText="1"/>
      <protection locked="0"/>
    </xf>
    <xf numFmtId="42" fontId="0" fillId="7" borderId="7" xfId="0" applyNumberFormat="1" applyFont="1" applyFill="1" applyBorder="1" applyAlignment="1" applyProtection="1">
      <alignment horizontal="left" vertical="top" wrapText="1"/>
      <protection locked="0"/>
    </xf>
    <xf numFmtId="42" fontId="0" fillId="7" borderId="10" xfId="0" applyNumberFormat="1" applyFill="1" applyBorder="1" applyAlignment="1" applyProtection="1">
      <alignment horizontal="left" vertical="top" wrapText="1"/>
      <protection locked="0"/>
    </xf>
    <xf numFmtId="164" fontId="0" fillId="7" borderId="8" xfId="0" applyNumberFormat="1" applyFont="1" applyFill="1" applyBorder="1" applyAlignment="1" applyProtection="1">
      <alignment wrapText="1"/>
      <protection locked="0"/>
    </xf>
    <xf numFmtId="164" fontId="0" fillId="7" borderId="8" xfId="0" applyNumberFormat="1" applyFill="1" applyBorder="1" applyAlignment="1" applyProtection="1">
      <alignment wrapText="1"/>
      <protection locked="0"/>
    </xf>
    <xf numFmtId="0" fontId="6" fillId="2" borderId="3" xfId="0" applyFont="1" applyFill="1" applyBorder="1" applyAlignment="1">
      <alignment horizontal="center" vertical="center"/>
    </xf>
    <xf numFmtId="0" fontId="6" fillId="2" borderId="0" xfId="0" applyFont="1" applyFill="1" applyBorder="1" applyAlignment="1">
      <alignment horizontal="center" vertical="center"/>
    </xf>
    <xf numFmtId="0" fontId="0" fillId="0" borderId="0" xfId="0" applyAlignment="1"/>
    <xf numFmtId="0" fontId="1" fillId="0" borderId="0" xfId="0" applyFont="1" applyAlignment="1">
      <alignment horizontal="center" wrapText="1"/>
    </xf>
    <xf numFmtId="0" fontId="0" fillId="0" borderId="0" xfId="0" applyFont="1" applyAlignment="1">
      <alignment wrapText="1"/>
    </xf>
    <xf numFmtId="0" fontId="0" fillId="6" borderId="11" xfId="0" applyFont="1" applyFill="1" applyBorder="1" applyAlignment="1" applyProtection="1"/>
    <xf numFmtId="0" fontId="0" fillId="6" borderId="9" xfId="0" applyFill="1" applyBorder="1" applyAlignment="1" applyProtection="1"/>
    <xf numFmtId="0" fontId="1" fillId="0" borderId="7" xfId="0" applyFont="1" applyBorder="1" applyAlignment="1">
      <alignment horizontal="left" vertical="top" wrapText="1"/>
    </xf>
    <xf numFmtId="0" fontId="0" fillId="0" borderId="7" xfId="0" applyFont="1" applyBorder="1" applyAlignment="1"/>
    <xf numFmtId="0" fontId="1" fillId="0" borderId="8" xfId="0" applyFont="1" applyBorder="1" applyAlignment="1">
      <alignment horizontal="center"/>
    </xf>
    <xf numFmtId="0" fontId="0" fillId="0" borderId="8" xfId="0" applyFont="1" applyBorder="1" applyAlignment="1">
      <alignment horizontal="left" wrapText="1"/>
    </xf>
    <xf numFmtId="0" fontId="1" fillId="0" borderId="8" xfId="0" applyFont="1" applyBorder="1" applyAlignment="1">
      <alignment horizontal="center" vertical="top" wrapText="1"/>
    </xf>
    <xf numFmtId="0" fontId="0" fillId="0" borderId="8" xfId="0" applyBorder="1" applyAlignment="1">
      <alignment horizontal="center" vertical="top" wrapText="1"/>
    </xf>
    <xf numFmtId="0" fontId="0" fillId="0" borderId="5" xfId="0" applyBorder="1" applyAlignment="1" applyProtection="1">
      <alignment horizontal="left" wrapText="1"/>
      <protection locked="0"/>
    </xf>
    <xf numFmtId="0" fontId="0" fillId="0" borderId="4" xfId="0" applyBorder="1" applyAlignment="1" applyProtection="1">
      <protection locked="0"/>
    </xf>
    <xf numFmtId="0" fontId="0" fillId="0" borderId="18" xfId="0" applyBorder="1" applyAlignment="1" applyProtection="1">
      <protection locked="0"/>
    </xf>
    <xf numFmtId="0" fontId="0" fillId="0" borderId="7" xfId="0" applyFont="1" applyBorder="1" applyAlignment="1" applyProtection="1">
      <alignment horizontal="left" vertical="top" wrapText="1"/>
      <protection locked="0"/>
    </xf>
    <xf numFmtId="0" fontId="0" fillId="0" borderId="6" xfId="0" applyBorder="1" applyAlignment="1" applyProtection="1">
      <alignment wrapText="1"/>
      <protection locked="0"/>
    </xf>
    <xf numFmtId="0" fontId="0" fillId="0" borderId="10" xfId="0" applyBorder="1" applyAlignment="1" applyProtection="1">
      <alignment wrapText="1"/>
      <protection locked="0"/>
    </xf>
    <xf numFmtId="0" fontId="1" fillId="3" borderId="7" xfId="0" applyFont="1" applyFill="1" applyBorder="1" applyAlignment="1" applyProtection="1">
      <protection locked="0"/>
    </xf>
    <xf numFmtId="0" fontId="0" fillId="3" borderId="6" xfId="0" applyFill="1" applyBorder="1" applyAlignment="1" applyProtection="1">
      <protection locked="0"/>
    </xf>
    <xf numFmtId="0" fontId="0" fillId="3" borderId="10" xfId="0" applyFill="1" applyBorder="1" applyAlignment="1" applyProtection="1">
      <protection locked="0"/>
    </xf>
    <xf numFmtId="0" fontId="0" fillId="0" borderId="3" xfId="0" applyFont="1" applyBorder="1" applyAlignment="1" applyProtection="1">
      <alignment horizontal="left" vertical="top" wrapText="1"/>
      <protection locked="0"/>
    </xf>
    <xf numFmtId="0" fontId="0" fillId="0" borderId="0" xfId="0" applyAlignment="1" applyProtection="1">
      <protection locked="0"/>
    </xf>
    <xf numFmtId="0" fontId="0" fillId="0" borderId="17" xfId="0" applyBorder="1" applyAlignment="1" applyProtection="1">
      <protection locked="0"/>
    </xf>
    <xf numFmtId="0" fontId="0" fillId="0" borderId="0"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9" fontId="0" fillId="0" borderId="3" xfId="0" applyNumberFormat="1" applyFont="1" applyBorder="1" applyAlignment="1" applyProtection="1">
      <alignment horizontal="left" vertical="top" wrapText="1"/>
      <protection locked="0"/>
    </xf>
    <xf numFmtId="0" fontId="0" fillId="0" borderId="8" xfId="0" applyFont="1" applyBorder="1" applyAlignment="1" applyProtection="1">
      <alignment horizontal="left" wrapText="1"/>
      <protection locked="0"/>
    </xf>
    <xf numFmtId="1" fontId="0" fillId="0" borderId="8" xfId="0" applyNumberFormat="1" applyFont="1" applyFill="1" applyBorder="1" applyAlignment="1" applyProtection="1">
      <alignment wrapText="1"/>
      <protection locked="0"/>
    </xf>
    <xf numFmtId="1" fontId="0" fillId="0" borderId="8" xfId="0" applyNumberFormat="1" applyFill="1" applyBorder="1" applyAlignment="1" applyProtection="1">
      <alignment wrapText="1"/>
      <protection locked="0"/>
    </xf>
    <xf numFmtId="0" fontId="6" fillId="2" borderId="0" xfId="0" applyFont="1" applyFill="1" applyBorder="1" applyAlignment="1" applyProtection="1">
      <alignment horizontal="center" vertical="center"/>
    </xf>
    <xf numFmtId="0" fontId="0" fillId="0" borderId="0" xfId="0" applyBorder="1" applyAlignment="1" applyProtection="1"/>
    <xf numFmtId="0" fontId="0" fillId="0" borderId="0" xfId="0" applyAlignment="1" applyProtection="1"/>
    <xf numFmtId="0" fontId="0" fillId="0" borderId="8" xfId="0" applyFont="1"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164" fontId="0" fillId="7" borderId="7" xfId="0" applyNumberFormat="1" applyFont="1" applyFill="1" applyBorder="1" applyAlignment="1" applyProtection="1">
      <alignment wrapText="1"/>
      <protection locked="0"/>
    </xf>
    <xf numFmtId="0" fontId="0" fillId="7" borderId="10" xfId="0" applyFill="1" applyBorder="1" applyAlignment="1" applyProtection="1">
      <alignment wrapText="1"/>
      <protection locked="0"/>
    </xf>
    <xf numFmtId="0" fontId="0" fillId="0" borderId="7" xfId="0" applyFont="1" applyFill="1" applyBorder="1" applyAlignment="1" applyProtection="1">
      <protection locked="0"/>
    </xf>
    <xf numFmtId="0" fontId="0" fillId="0" borderId="6" xfId="0" applyFill="1" applyBorder="1" applyAlignment="1" applyProtection="1">
      <protection locked="0"/>
    </xf>
    <xf numFmtId="0" fontId="0" fillId="0" borderId="10" xfId="0" applyFill="1" applyBorder="1" applyAlignment="1" applyProtection="1">
      <protection locked="0"/>
    </xf>
    <xf numFmtId="0" fontId="1" fillId="0" borderId="8" xfId="0" applyFont="1"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1" fillId="0" borderId="8" xfId="0" applyFont="1" applyBorder="1" applyAlignment="1" applyProtection="1">
      <alignment horizontal="center"/>
      <protection locked="0"/>
    </xf>
    <xf numFmtId="0" fontId="1" fillId="3" borderId="7" xfId="0" applyFont="1" applyFill="1" applyBorder="1" applyAlignment="1" applyProtection="1">
      <alignment horizontal="left" vertical="top" wrapText="1"/>
    </xf>
    <xf numFmtId="0" fontId="0" fillId="3" borderId="6" xfId="0" applyFill="1" applyBorder="1" applyAlignment="1" applyProtection="1"/>
    <xf numFmtId="0" fontId="0" fillId="3" borderId="10" xfId="0" applyFill="1" applyBorder="1" applyAlignment="1" applyProtection="1"/>
    <xf numFmtId="0" fontId="0" fillId="0" borderId="0" xfId="0" applyFont="1" applyAlignment="1">
      <alignment horizontal="left" vertical="top" wrapText="1"/>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0" fillId="0" borderId="0" xfId="0" applyAlignment="1">
      <alignment wrapText="1"/>
    </xf>
    <xf numFmtId="0" fontId="1" fillId="0" borderId="0" xfId="0" applyFont="1" applyAlignment="1">
      <alignment wrapText="1"/>
    </xf>
    <xf numFmtId="0" fontId="6" fillId="2" borderId="7"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0" fillId="0" borderId="0" xfId="0" applyAlignment="1" applyProtection="1">
      <alignment vertical="center" wrapText="1"/>
    </xf>
    <xf numFmtId="0" fontId="1" fillId="0" borderId="0" xfId="0" applyFont="1" applyAlignment="1" applyProtection="1">
      <alignment wrapText="1"/>
    </xf>
    <xf numFmtId="0" fontId="0" fillId="0" borderId="0" xfId="0" applyAlignment="1" applyProtection="1">
      <alignment wrapText="1"/>
    </xf>
    <xf numFmtId="0" fontId="0" fillId="0" borderId="0" xfId="0" applyAlignment="1" applyProtection="1">
      <alignment horizontal="left" wrapText="1"/>
    </xf>
    <xf numFmtId="0" fontId="20" fillId="0" borderId="23" xfId="0" applyFont="1" applyBorder="1" applyAlignment="1" applyProtection="1">
      <alignment horizontal="center" wrapText="1"/>
    </xf>
    <xf numFmtId="0" fontId="19" fillId="0" borderId="6" xfId="0" applyFont="1" applyBorder="1" applyAlignment="1" applyProtection="1">
      <alignment wrapText="1"/>
    </xf>
    <xf numFmtId="0" fontId="20" fillId="0" borderId="25" xfId="0" applyFont="1" applyBorder="1" applyAlignment="1" applyProtection="1">
      <alignment horizontal="center" wrapText="1"/>
    </xf>
    <xf numFmtId="0" fontId="19" fillId="0" borderId="26" xfId="0" applyFont="1" applyBorder="1" applyAlignment="1" applyProtection="1">
      <alignment wrapText="1"/>
    </xf>
    <xf numFmtId="0" fontId="0" fillId="7" borderId="6" xfId="0" applyFill="1" applyBorder="1" applyAlignment="1" applyProtection="1">
      <alignment wrapText="1"/>
      <protection locked="0"/>
    </xf>
    <xf numFmtId="0" fontId="0" fillId="7" borderId="24" xfId="0" applyFill="1" applyBorder="1" applyAlignment="1" applyProtection="1">
      <alignment wrapText="1"/>
      <protection locked="0"/>
    </xf>
    <xf numFmtId="0" fontId="0" fillId="7" borderId="26" xfId="0" applyFill="1" applyBorder="1" applyAlignment="1" applyProtection="1">
      <alignment wrapText="1"/>
      <protection locked="0"/>
    </xf>
    <xf numFmtId="0" fontId="0" fillId="7" borderId="27" xfId="0" applyFill="1" applyBorder="1" applyAlignment="1" applyProtection="1">
      <alignment wrapText="1"/>
      <protection locked="0"/>
    </xf>
    <xf numFmtId="0" fontId="1" fillId="0" borderId="0" xfId="0" applyFont="1" applyAlignment="1" applyProtection="1">
      <alignment horizontal="left" wrapText="1"/>
    </xf>
    <xf numFmtId="0" fontId="0" fillId="0" borderId="0" xfId="0" applyFont="1" applyAlignment="1" applyProtection="1">
      <alignment horizontal="left" wrapText="1"/>
    </xf>
    <xf numFmtId="0" fontId="1" fillId="0" borderId="20" xfId="0" applyFont="1" applyBorder="1" applyAlignment="1" applyProtection="1">
      <alignment horizontal="left" wrapText="1"/>
    </xf>
    <xf numFmtId="0" fontId="1" fillId="0" borderId="21" xfId="0" applyFont="1" applyBorder="1" applyAlignment="1" applyProtection="1">
      <alignment horizontal="left" wrapText="1"/>
    </xf>
    <xf numFmtId="0" fontId="1" fillId="0" borderId="22" xfId="0" applyFont="1" applyBorder="1" applyAlignment="1" applyProtection="1">
      <alignment horizontal="left" wrapText="1"/>
    </xf>
    <xf numFmtId="0" fontId="1" fillId="0" borderId="28" xfId="0" applyFont="1" applyBorder="1" applyAlignment="1" applyProtection="1">
      <alignment horizontal="left" wrapText="1"/>
    </xf>
    <xf numFmtId="0" fontId="1" fillId="0" borderId="29" xfId="0" applyFont="1" applyBorder="1" applyAlignment="1" applyProtection="1">
      <alignment horizontal="left" wrapText="1"/>
    </xf>
    <xf numFmtId="0" fontId="1" fillId="0" borderId="30" xfId="0" applyFont="1" applyBorder="1" applyAlignment="1" applyProtection="1">
      <alignment horizontal="left" wrapText="1"/>
    </xf>
    <xf numFmtId="0" fontId="0" fillId="0" borderId="6" xfId="0" applyBorder="1" applyAlignment="1" applyProtection="1">
      <alignment horizontal="justify" vertical="top" wrapText="1"/>
    </xf>
    <xf numFmtId="0" fontId="0" fillId="0" borderId="6" xfId="0" applyFont="1" applyBorder="1" applyAlignment="1" applyProtection="1">
      <alignment horizontal="justify" vertical="top" wrapText="1"/>
    </xf>
    <xf numFmtId="0" fontId="0" fillId="0" borderId="10" xfId="0" applyFont="1" applyBorder="1" applyAlignment="1" applyProtection="1">
      <alignment horizontal="justify" vertical="top" wrapText="1"/>
    </xf>
    <xf numFmtId="0" fontId="6" fillId="0" borderId="7" xfId="0" applyFont="1" applyBorder="1" applyAlignment="1" applyProtection="1">
      <alignment horizontal="right" vertical="top" wrapText="1"/>
    </xf>
    <xf numFmtId="0" fontId="6" fillId="0" borderId="6" xfId="0" applyFont="1" applyBorder="1" applyAlignment="1" applyProtection="1">
      <alignment horizontal="right" vertical="top" wrapText="1"/>
    </xf>
    <xf numFmtId="0" fontId="7" fillId="0" borderId="10" xfId="0" applyFont="1" applyBorder="1" applyAlignment="1" applyProtection="1">
      <alignment horizontal="right"/>
    </xf>
    <xf numFmtId="0" fontId="0" fillId="0" borderId="7" xfId="0" applyBorder="1" applyAlignment="1" applyProtection="1">
      <alignment horizontal="justify" vertical="top" wrapText="1"/>
    </xf>
    <xf numFmtId="0" fontId="0" fillId="0" borderId="10" xfId="0" applyBorder="1" applyAlignment="1" applyProtection="1">
      <alignment horizontal="justify" vertical="top" wrapText="1"/>
    </xf>
    <xf numFmtId="0" fontId="6" fillId="2" borderId="7" xfId="0" applyFont="1" applyFill="1" applyBorder="1" applyAlignment="1" applyProtection="1">
      <alignment horizontal="center"/>
    </xf>
    <xf numFmtId="0" fontId="6" fillId="2" borderId="6" xfId="0" applyFont="1" applyFill="1" applyBorder="1" applyAlignment="1" applyProtection="1">
      <alignment horizontal="center"/>
    </xf>
    <xf numFmtId="0" fontId="0" fillId="0" borderId="10" xfId="0" applyBorder="1" applyAlignment="1" applyProtection="1">
      <alignment horizontal="center"/>
    </xf>
    <xf numFmtId="0" fontId="1" fillId="0" borderId="0" xfId="0" applyFont="1" applyAlignment="1" applyProtection="1">
      <alignment horizontal="justify"/>
    </xf>
    <xf numFmtId="0" fontId="0" fillId="0" borderId="0" xfId="0" applyAlignment="1" applyProtection="1">
      <alignment horizontal="justify"/>
    </xf>
    <xf numFmtId="0" fontId="1" fillId="0" borderId="7" xfId="0" applyFont="1" applyBorder="1" applyAlignment="1" applyProtection="1">
      <alignment horizontal="center" wrapText="1"/>
    </xf>
    <xf numFmtId="0" fontId="1" fillId="0" borderId="6" xfId="0" applyFont="1" applyBorder="1" applyAlignment="1" applyProtection="1">
      <alignment horizontal="center" wrapText="1"/>
    </xf>
    <xf numFmtId="0" fontId="1" fillId="0" borderId="10" xfId="0" applyFont="1" applyBorder="1" applyAlignment="1" applyProtection="1">
      <alignment horizontal="center" wrapText="1"/>
    </xf>
    <xf numFmtId="0" fontId="1" fillId="0" borderId="11" xfId="0" applyFont="1" applyBorder="1" applyAlignment="1" applyProtection="1">
      <alignment horizontal="center" vertical="top" wrapText="1"/>
    </xf>
    <xf numFmtId="0" fontId="0" fillId="0" borderId="9" xfId="0" applyBorder="1" applyAlignment="1" applyProtection="1">
      <alignment horizontal="center" wrapText="1"/>
    </xf>
    <xf numFmtId="0" fontId="0" fillId="0" borderId="7" xfId="0" applyFont="1" applyBorder="1" applyAlignment="1" applyProtection="1"/>
    <xf numFmtId="0" fontId="0" fillId="0" borderId="6" xfId="0" applyBorder="1" applyAlignment="1" applyProtection="1"/>
    <xf numFmtId="0" fontId="0" fillId="0" borderId="10" xfId="0" applyBorder="1" applyAlignment="1" applyProtection="1"/>
    <xf numFmtId="0" fontId="0" fillId="7" borderId="8" xfId="0" applyFont="1" applyFill="1" applyBorder="1" applyAlignment="1" applyProtection="1">
      <protection locked="0"/>
    </xf>
    <xf numFmtId="0" fontId="0" fillId="7" borderId="8" xfId="0" applyFill="1" applyBorder="1" applyAlignment="1" applyProtection="1">
      <protection locked="0"/>
    </xf>
  </cellXfs>
  <cellStyles count="3">
    <cellStyle name="Hyperlink" xfId="1" builtinId="8"/>
    <cellStyle name="Normal" xfId="0" builtinId="0"/>
    <cellStyle name="Percent" xfId="2" builtinId="5"/>
  </cellStyles>
  <dxfs count="8">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none">
          <bgColor auto="1"/>
        </patternFill>
      </fill>
      <border>
        <left/>
        <right/>
        <top/>
        <bottom/>
        <vertical/>
        <horizontal/>
      </border>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20</xdr:row>
      <xdr:rowOff>57150</xdr:rowOff>
    </xdr:from>
    <xdr:ext cx="419100" cy="361950"/>
    <xdr:pic>
      <xdr:nvPicPr>
        <xdr:cNvPr id="2" name="Picture 6" descr="ist2_4789587-paper-clip-ico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89585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ngaroo\sections\hmhm\Applications\Application_Materials\ESG\2019-2020%20ESG%20Application\2019%20Draft%20Ap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ngaroo\sections\hmhm\Applications\Application_Materials\HRA_TBRA_HBA\2016\2016%20Competitive%20Apps\2016_comp_HB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ngaroo\sections\hmhm\Applications\Application_Materials\ESG\2019-2020%20ESG%20Application\2019%20Draft%20Uniform%20Ap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pplicantInfo"/>
      <sheetName val="1-NonProfit Organization"/>
      <sheetName val="1-Disclosures"/>
      <sheetName val="1-Past Participation"/>
      <sheetName val="1-Cash Reserve"/>
      <sheetName val="1-Administrative"/>
      <sheetName val="2-TBRA Funding Request"/>
      <sheetName val="2-TBRA Matching Funds"/>
      <sheetName val="2-TBRA Service Area"/>
      <sheetName val="2-TBRA Marketing Plan"/>
      <sheetName val="2-TBRA Resolution"/>
      <sheetName val="2-TBRA Questionnaire"/>
      <sheetName val="2-Self-Sufficiency Plan"/>
      <sheetName val="2-Previous HOME Award"/>
      <sheetName val="2-Expanded Services"/>
      <sheetName val="2-Previous Monitoring"/>
      <sheetName val="2-LAP"/>
      <sheetName val="2-Income Training"/>
      <sheetName val="2-No TDHCA Properties"/>
      <sheetName val="2-Income Restrictions"/>
      <sheetName val="2-Priority Communities"/>
      <sheetName val="2-Applicant Certification"/>
      <sheetName val="2-Checklist and Score"/>
      <sheetName val="1-Checklist"/>
      <sheetName val="Lists"/>
      <sheetName val="applicationlvldata"/>
      <sheetName val="MatchData"/>
      <sheetName val="AreaSrvd"/>
      <sheetName val="NPBoardInfo"/>
      <sheetName val="Extras"/>
      <sheetName val="ApplicantStaf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Yes</v>
          </cell>
        </row>
        <row r="2">
          <cell r="A2" t="str">
            <v>No</v>
          </cell>
        </row>
        <row r="30">
          <cell r="A30" t="str">
            <v>Applicant</v>
          </cell>
        </row>
        <row r="31">
          <cell r="A31" t="str">
            <v>Other</v>
          </cell>
        </row>
        <row r="35">
          <cell r="A35" t="str">
            <v>ANDERSON</v>
          </cell>
        </row>
        <row r="36">
          <cell r="A36" t="str">
            <v>ANDREWS</v>
          </cell>
        </row>
        <row r="37">
          <cell r="A37" t="str">
            <v>ANGELINA</v>
          </cell>
        </row>
        <row r="38">
          <cell r="A38" t="str">
            <v>ARANSAS</v>
          </cell>
        </row>
        <row r="39">
          <cell r="A39" t="str">
            <v>ARCHER</v>
          </cell>
        </row>
        <row r="40">
          <cell r="A40" t="str">
            <v>ARMSTRONG</v>
          </cell>
        </row>
        <row r="41">
          <cell r="A41" t="str">
            <v>ATASCOSA</v>
          </cell>
        </row>
        <row r="42">
          <cell r="A42" t="str">
            <v>AUSTIN</v>
          </cell>
        </row>
        <row r="43">
          <cell r="A43" t="str">
            <v>BAILEY</v>
          </cell>
        </row>
        <row r="44">
          <cell r="A44" t="str">
            <v>BANDERA</v>
          </cell>
        </row>
        <row r="45">
          <cell r="A45" t="str">
            <v>BASTROP</v>
          </cell>
        </row>
        <row r="46">
          <cell r="A46" t="str">
            <v>BAYLOR</v>
          </cell>
        </row>
        <row r="47">
          <cell r="A47" t="str">
            <v>BEE</v>
          </cell>
        </row>
        <row r="48">
          <cell r="A48" t="str">
            <v>BELL</v>
          </cell>
        </row>
        <row r="49">
          <cell r="A49" t="str">
            <v>BEXAR</v>
          </cell>
        </row>
        <row r="50">
          <cell r="A50" t="str">
            <v>BLANCO</v>
          </cell>
        </row>
        <row r="51">
          <cell r="A51" t="str">
            <v>BORDEN</v>
          </cell>
        </row>
        <row r="52">
          <cell r="A52" t="str">
            <v>BOSQUE</v>
          </cell>
        </row>
        <row r="53">
          <cell r="A53" t="str">
            <v>BOWIE</v>
          </cell>
        </row>
        <row r="54">
          <cell r="A54" t="str">
            <v>BRAZORIA</v>
          </cell>
        </row>
        <row r="55">
          <cell r="A55" t="str">
            <v>BRAZOS</v>
          </cell>
        </row>
        <row r="56">
          <cell r="A56" t="str">
            <v>BREWSTER</v>
          </cell>
        </row>
        <row r="57">
          <cell r="A57" t="str">
            <v>BRISCOE</v>
          </cell>
        </row>
        <row r="58">
          <cell r="A58" t="str">
            <v>BROOKS</v>
          </cell>
        </row>
        <row r="59">
          <cell r="A59" t="str">
            <v>BROWN</v>
          </cell>
        </row>
        <row r="60">
          <cell r="A60" t="str">
            <v>BURLESON</v>
          </cell>
        </row>
        <row r="61">
          <cell r="A61" t="str">
            <v>BURNET</v>
          </cell>
        </row>
        <row r="62">
          <cell r="A62" t="str">
            <v>CALDWELL</v>
          </cell>
        </row>
        <row r="63">
          <cell r="A63" t="str">
            <v>CALHOUN</v>
          </cell>
        </row>
        <row r="64">
          <cell r="A64" t="str">
            <v>CALLAHAN</v>
          </cell>
        </row>
        <row r="65">
          <cell r="A65" t="str">
            <v>CAMERON</v>
          </cell>
        </row>
        <row r="66">
          <cell r="A66" t="str">
            <v>CAMP</v>
          </cell>
        </row>
        <row r="67">
          <cell r="A67" t="str">
            <v>CARSON</v>
          </cell>
        </row>
        <row r="68">
          <cell r="A68" t="str">
            <v>CASS</v>
          </cell>
        </row>
        <row r="69">
          <cell r="A69" t="str">
            <v>CASTRO</v>
          </cell>
        </row>
        <row r="70">
          <cell r="A70" t="str">
            <v>CHAMBERS</v>
          </cell>
        </row>
        <row r="71">
          <cell r="A71" t="str">
            <v>CHEROKEE</v>
          </cell>
        </row>
        <row r="72">
          <cell r="A72" t="str">
            <v>CHILDRESS</v>
          </cell>
        </row>
        <row r="73">
          <cell r="A73" t="str">
            <v>CLAY</v>
          </cell>
        </row>
        <row r="74">
          <cell r="A74" t="str">
            <v>COCHRAN</v>
          </cell>
        </row>
        <row r="75">
          <cell r="A75" t="str">
            <v>COKE</v>
          </cell>
        </row>
        <row r="76">
          <cell r="A76" t="str">
            <v>COLEMAN</v>
          </cell>
        </row>
        <row r="77">
          <cell r="A77" t="str">
            <v>COLLIN</v>
          </cell>
        </row>
        <row r="78">
          <cell r="A78" t="str">
            <v>COLLINGSWORTH</v>
          </cell>
        </row>
        <row r="79">
          <cell r="A79" t="str">
            <v>COLORADO</v>
          </cell>
        </row>
        <row r="80">
          <cell r="A80" t="str">
            <v>COMAL</v>
          </cell>
        </row>
        <row r="81">
          <cell r="A81" t="str">
            <v>COMANCHE</v>
          </cell>
        </row>
        <row r="82">
          <cell r="A82" t="str">
            <v>CONCHO</v>
          </cell>
        </row>
        <row r="83">
          <cell r="A83" t="str">
            <v>COOKE</v>
          </cell>
        </row>
        <row r="84">
          <cell r="A84" t="str">
            <v>CORYELL</v>
          </cell>
        </row>
        <row r="85">
          <cell r="A85" t="str">
            <v>COTTLE</v>
          </cell>
        </row>
        <row r="86">
          <cell r="A86" t="str">
            <v>CRANE</v>
          </cell>
        </row>
        <row r="87">
          <cell r="A87" t="str">
            <v>CROCKETT</v>
          </cell>
        </row>
        <row r="88">
          <cell r="A88" t="str">
            <v>CROSBY</v>
          </cell>
        </row>
        <row r="89">
          <cell r="A89" t="str">
            <v>CULBERSON</v>
          </cell>
        </row>
        <row r="90">
          <cell r="A90" t="str">
            <v>DALLAM</v>
          </cell>
        </row>
        <row r="91">
          <cell r="A91" t="str">
            <v>DALLAS</v>
          </cell>
        </row>
        <row r="92">
          <cell r="A92" t="str">
            <v>DAWSON</v>
          </cell>
        </row>
        <row r="93">
          <cell r="A93" t="str">
            <v>DEAF SMITH</v>
          </cell>
        </row>
        <row r="94">
          <cell r="A94" t="str">
            <v>DELTA</v>
          </cell>
        </row>
        <row r="95">
          <cell r="A95" t="str">
            <v>DENTON</v>
          </cell>
        </row>
        <row r="96">
          <cell r="A96" t="str">
            <v>DE WITT</v>
          </cell>
        </row>
        <row r="97">
          <cell r="A97" t="str">
            <v>DICKENS</v>
          </cell>
        </row>
        <row r="98">
          <cell r="A98" t="str">
            <v>DIMMIT</v>
          </cell>
        </row>
        <row r="99">
          <cell r="A99" t="str">
            <v>DONLEY</v>
          </cell>
        </row>
        <row r="100">
          <cell r="A100" t="str">
            <v>DUVAL</v>
          </cell>
        </row>
        <row r="101">
          <cell r="A101" t="str">
            <v>EASTLAND</v>
          </cell>
        </row>
        <row r="102">
          <cell r="A102" t="str">
            <v>ECTOR</v>
          </cell>
        </row>
        <row r="103">
          <cell r="A103" t="str">
            <v>EDWARDS</v>
          </cell>
        </row>
        <row r="104">
          <cell r="A104" t="str">
            <v>ELLIS</v>
          </cell>
        </row>
        <row r="105">
          <cell r="A105" t="str">
            <v>EL PASO</v>
          </cell>
        </row>
        <row r="106">
          <cell r="A106" t="str">
            <v>ERATH</v>
          </cell>
        </row>
        <row r="107">
          <cell r="A107" t="str">
            <v>FALLS</v>
          </cell>
        </row>
        <row r="108">
          <cell r="A108" t="str">
            <v>FANNIN</v>
          </cell>
        </row>
        <row r="109">
          <cell r="A109" t="str">
            <v>FAYETTE</v>
          </cell>
        </row>
        <row r="110">
          <cell r="A110" t="str">
            <v>FISHER</v>
          </cell>
        </row>
        <row r="111">
          <cell r="A111" t="str">
            <v>FLOYD</v>
          </cell>
        </row>
        <row r="112">
          <cell r="A112" t="str">
            <v>FOARD</v>
          </cell>
        </row>
        <row r="113">
          <cell r="A113" t="str">
            <v>FORT BEND</v>
          </cell>
        </row>
        <row r="114">
          <cell r="A114" t="str">
            <v>FRANKLIN</v>
          </cell>
        </row>
        <row r="115">
          <cell r="A115" t="str">
            <v>FREESTONE</v>
          </cell>
        </row>
        <row r="116">
          <cell r="A116" t="str">
            <v>FRIO</v>
          </cell>
        </row>
        <row r="117">
          <cell r="A117" t="str">
            <v>GAINES</v>
          </cell>
        </row>
        <row r="118">
          <cell r="A118" t="str">
            <v>GALVESTON</v>
          </cell>
        </row>
        <row r="119">
          <cell r="A119" t="str">
            <v>GARZA</v>
          </cell>
        </row>
        <row r="120">
          <cell r="A120" t="str">
            <v>GILLESPIE</v>
          </cell>
        </row>
        <row r="121">
          <cell r="A121" t="str">
            <v>GLASSCOCK</v>
          </cell>
        </row>
        <row r="122">
          <cell r="A122" t="str">
            <v>GOLIAD</v>
          </cell>
        </row>
        <row r="123">
          <cell r="A123" t="str">
            <v>GONZALES</v>
          </cell>
        </row>
        <row r="124">
          <cell r="A124" t="str">
            <v>GRAY</v>
          </cell>
        </row>
        <row r="125">
          <cell r="A125" t="str">
            <v>GRAYSON</v>
          </cell>
        </row>
        <row r="126">
          <cell r="A126" t="str">
            <v>GREGG</v>
          </cell>
        </row>
        <row r="127">
          <cell r="A127" t="str">
            <v>GRIMES</v>
          </cell>
        </row>
        <row r="128">
          <cell r="A128" t="str">
            <v>GUADALUPE</v>
          </cell>
        </row>
        <row r="129">
          <cell r="A129" t="str">
            <v>HALE</v>
          </cell>
        </row>
        <row r="130">
          <cell r="A130" t="str">
            <v>HALL</v>
          </cell>
        </row>
        <row r="131">
          <cell r="A131" t="str">
            <v>HAMILTON</v>
          </cell>
        </row>
        <row r="132">
          <cell r="A132" t="str">
            <v>HANSFORD</v>
          </cell>
        </row>
        <row r="133">
          <cell r="A133" t="str">
            <v>HARDEMAN</v>
          </cell>
        </row>
        <row r="134">
          <cell r="A134" t="str">
            <v>HARDIN</v>
          </cell>
        </row>
        <row r="135">
          <cell r="A135" t="str">
            <v>HARRIS</v>
          </cell>
        </row>
        <row r="136">
          <cell r="A136" t="str">
            <v>HARRISON</v>
          </cell>
        </row>
        <row r="137">
          <cell r="A137" t="str">
            <v>HARTLEY</v>
          </cell>
        </row>
        <row r="138">
          <cell r="A138" t="str">
            <v>HASKELL</v>
          </cell>
        </row>
        <row r="139">
          <cell r="A139" t="str">
            <v>HAYS</v>
          </cell>
        </row>
        <row r="140">
          <cell r="A140" t="str">
            <v>HEMPHILL</v>
          </cell>
        </row>
        <row r="141">
          <cell r="A141" t="str">
            <v>HENDERSON</v>
          </cell>
        </row>
        <row r="142">
          <cell r="A142" t="str">
            <v>HIDALGO</v>
          </cell>
        </row>
        <row r="143">
          <cell r="A143" t="str">
            <v>HILL</v>
          </cell>
        </row>
        <row r="144">
          <cell r="A144" t="str">
            <v>HOCKLEY</v>
          </cell>
        </row>
        <row r="145">
          <cell r="A145" t="str">
            <v>HOOD</v>
          </cell>
        </row>
        <row r="146">
          <cell r="A146" t="str">
            <v>HOPKINS</v>
          </cell>
        </row>
        <row r="147">
          <cell r="A147" t="str">
            <v>HOUSTON</v>
          </cell>
        </row>
        <row r="148">
          <cell r="A148" t="str">
            <v>HOWARD</v>
          </cell>
        </row>
        <row r="149">
          <cell r="A149" t="str">
            <v>HUDSPETH</v>
          </cell>
        </row>
        <row r="150">
          <cell r="A150" t="str">
            <v>HUNT</v>
          </cell>
        </row>
        <row r="151">
          <cell r="A151" t="str">
            <v>HUTCHINSON</v>
          </cell>
        </row>
        <row r="152">
          <cell r="A152" t="str">
            <v>IRION</v>
          </cell>
        </row>
        <row r="153">
          <cell r="A153" t="str">
            <v>JACK</v>
          </cell>
        </row>
        <row r="154">
          <cell r="A154" t="str">
            <v>JACKSON</v>
          </cell>
        </row>
        <row r="155">
          <cell r="A155" t="str">
            <v>JASPER</v>
          </cell>
        </row>
        <row r="156">
          <cell r="A156" t="str">
            <v>JEFF DAVIS</v>
          </cell>
        </row>
        <row r="157">
          <cell r="A157" t="str">
            <v>JEFFERSON</v>
          </cell>
        </row>
        <row r="158">
          <cell r="A158" t="str">
            <v>JIM HOGG</v>
          </cell>
        </row>
        <row r="159">
          <cell r="A159" t="str">
            <v>JIM WELLS</v>
          </cell>
        </row>
        <row r="160">
          <cell r="A160" t="str">
            <v>JOHNSON</v>
          </cell>
        </row>
        <row r="161">
          <cell r="A161" t="str">
            <v>JONES</v>
          </cell>
        </row>
        <row r="162">
          <cell r="A162" t="str">
            <v>KARNES</v>
          </cell>
        </row>
        <row r="163">
          <cell r="A163" t="str">
            <v>KAUFMAN</v>
          </cell>
        </row>
        <row r="164">
          <cell r="A164" t="str">
            <v>KENDALL</v>
          </cell>
        </row>
        <row r="165">
          <cell r="A165" t="str">
            <v>KENEDY</v>
          </cell>
        </row>
        <row r="166">
          <cell r="A166" t="str">
            <v>KENT</v>
          </cell>
        </row>
        <row r="167">
          <cell r="A167" t="str">
            <v>KERR</v>
          </cell>
        </row>
        <row r="168">
          <cell r="A168" t="str">
            <v>KIMBLE</v>
          </cell>
        </row>
        <row r="169">
          <cell r="A169" t="str">
            <v>KING</v>
          </cell>
        </row>
        <row r="170">
          <cell r="A170" t="str">
            <v>KINNEY</v>
          </cell>
        </row>
        <row r="171">
          <cell r="A171" t="str">
            <v>KLEBERG</v>
          </cell>
        </row>
        <row r="172">
          <cell r="A172" t="str">
            <v>KNOX</v>
          </cell>
        </row>
        <row r="173">
          <cell r="A173" t="str">
            <v>LAMAR</v>
          </cell>
        </row>
        <row r="174">
          <cell r="A174" t="str">
            <v>LAMB</v>
          </cell>
        </row>
        <row r="175">
          <cell r="A175" t="str">
            <v>LAMPASAS</v>
          </cell>
        </row>
        <row r="176">
          <cell r="A176" t="str">
            <v>LA SALLE</v>
          </cell>
        </row>
        <row r="177">
          <cell r="A177" t="str">
            <v>LAVACA</v>
          </cell>
        </row>
        <row r="178">
          <cell r="A178" t="str">
            <v>LEE</v>
          </cell>
        </row>
        <row r="179">
          <cell r="A179" t="str">
            <v>LEON</v>
          </cell>
        </row>
        <row r="180">
          <cell r="A180" t="str">
            <v>LIBERTY</v>
          </cell>
        </row>
        <row r="181">
          <cell r="A181" t="str">
            <v>LIMESTONE</v>
          </cell>
        </row>
        <row r="182">
          <cell r="A182" t="str">
            <v>LIPSCOMB</v>
          </cell>
        </row>
        <row r="183">
          <cell r="A183" t="str">
            <v>LIVE OAK</v>
          </cell>
        </row>
        <row r="184">
          <cell r="A184" t="str">
            <v>LLANO</v>
          </cell>
        </row>
        <row r="185">
          <cell r="A185" t="str">
            <v>LOVING</v>
          </cell>
        </row>
        <row r="186">
          <cell r="A186" t="str">
            <v>LUBBOCK</v>
          </cell>
        </row>
        <row r="187">
          <cell r="A187" t="str">
            <v>LYNN</v>
          </cell>
        </row>
        <row r="188">
          <cell r="A188" t="str">
            <v>MCCULLOCH</v>
          </cell>
        </row>
        <row r="189">
          <cell r="A189" t="str">
            <v>MCLENNAN</v>
          </cell>
        </row>
        <row r="190">
          <cell r="A190" t="str">
            <v>MCMULLEN</v>
          </cell>
        </row>
        <row r="191">
          <cell r="A191" t="str">
            <v>MADISON</v>
          </cell>
        </row>
        <row r="192">
          <cell r="A192" t="str">
            <v>MARION</v>
          </cell>
        </row>
        <row r="193">
          <cell r="A193" t="str">
            <v>MARTIN</v>
          </cell>
        </row>
        <row r="194">
          <cell r="A194" t="str">
            <v>MASON</v>
          </cell>
        </row>
        <row r="195">
          <cell r="A195" t="str">
            <v>MATAGORDA</v>
          </cell>
        </row>
        <row r="196">
          <cell r="A196" t="str">
            <v>MAVERICK</v>
          </cell>
        </row>
        <row r="197">
          <cell r="A197" t="str">
            <v>MEDINA</v>
          </cell>
        </row>
        <row r="198">
          <cell r="A198" t="str">
            <v>MENARD</v>
          </cell>
        </row>
        <row r="199">
          <cell r="A199" t="str">
            <v>MIDLAND</v>
          </cell>
        </row>
        <row r="200">
          <cell r="A200" t="str">
            <v>MILAM</v>
          </cell>
        </row>
        <row r="201">
          <cell r="A201" t="str">
            <v>MILLS</v>
          </cell>
        </row>
        <row r="202">
          <cell r="A202" t="str">
            <v>MITCHELL</v>
          </cell>
        </row>
        <row r="203">
          <cell r="A203" t="str">
            <v>MONTAGUE</v>
          </cell>
        </row>
        <row r="204">
          <cell r="A204" t="str">
            <v>MONTGOMERY</v>
          </cell>
        </row>
        <row r="205">
          <cell r="A205" t="str">
            <v>MOORE</v>
          </cell>
        </row>
        <row r="206">
          <cell r="A206" t="str">
            <v>MORRIS</v>
          </cell>
        </row>
        <row r="207">
          <cell r="A207" t="str">
            <v>MOTLEY</v>
          </cell>
        </row>
        <row r="208">
          <cell r="A208" t="str">
            <v>NACOGDOCHES</v>
          </cell>
        </row>
        <row r="209">
          <cell r="A209" t="str">
            <v>NAVARRO</v>
          </cell>
        </row>
        <row r="210">
          <cell r="A210" t="str">
            <v>NEWTON</v>
          </cell>
        </row>
        <row r="211">
          <cell r="A211" t="str">
            <v>NOLAN</v>
          </cell>
        </row>
        <row r="212">
          <cell r="A212" t="str">
            <v>NUECES</v>
          </cell>
        </row>
        <row r="213">
          <cell r="A213" t="str">
            <v>OCHILTREE</v>
          </cell>
        </row>
        <row r="214">
          <cell r="A214" t="str">
            <v>OLDHAM</v>
          </cell>
        </row>
        <row r="215">
          <cell r="A215" t="str">
            <v>ORANGE</v>
          </cell>
        </row>
        <row r="216">
          <cell r="A216" t="str">
            <v>PALO PINTO</v>
          </cell>
        </row>
        <row r="217">
          <cell r="A217" t="str">
            <v>PANOLA</v>
          </cell>
        </row>
        <row r="218">
          <cell r="A218" t="str">
            <v>PARKER</v>
          </cell>
        </row>
        <row r="219">
          <cell r="A219" t="str">
            <v>PARMER</v>
          </cell>
        </row>
        <row r="220">
          <cell r="A220" t="str">
            <v>PECOS</v>
          </cell>
        </row>
        <row r="221">
          <cell r="A221" t="str">
            <v>POLK</v>
          </cell>
        </row>
        <row r="222">
          <cell r="A222" t="str">
            <v>POTTER</v>
          </cell>
        </row>
        <row r="223">
          <cell r="A223" t="str">
            <v>PRESIDIO</v>
          </cell>
        </row>
        <row r="224">
          <cell r="A224" t="str">
            <v>RAINS</v>
          </cell>
        </row>
        <row r="225">
          <cell r="A225" t="str">
            <v>RANDALL</v>
          </cell>
        </row>
        <row r="226">
          <cell r="A226" t="str">
            <v>REAGAN</v>
          </cell>
        </row>
        <row r="227">
          <cell r="A227" t="str">
            <v>REAL</v>
          </cell>
        </row>
        <row r="228">
          <cell r="A228" t="str">
            <v>RED RIVER</v>
          </cell>
        </row>
        <row r="229">
          <cell r="A229" t="str">
            <v>REEVES</v>
          </cell>
        </row>
        <row r="230">
          <cell r="A230" t="str">
            <v>REFUGIO</v>
          </cell>
        </row>
        <row r="231">
          <cell r="A231" t="str">
            <v>ROBERTS</v>
          </cell>
        </row>
        <row r="232">
          <cell r="A232" t="str">
            <v>ROBERTSON</v>
          </cell>
        </row>
        <row r="233">
          <cell r="A233" t="str">
            <v>ROCKWALL</v>
          </cell>
        </row>
        <row r="234">
          <cell r="A234" t="str">
            <v>RUNNELS</v>
          </cell>
        </row>
        <row r="235">
          <cell r="A235" t="str">
            <v>RUSK</v>
          </cell>
        </row>
        <row r="236">
          <cell r="A236" t="str">
            <v>SABINE</v>
          </cell>
        </row>
        <row r="237">
          <cell r="A237" t="str">
            <v>SAN AUGUSTINE</v>
          </cell>
        </row>
        <row r="238">
          <cell r="A238" t="str">
            <v>SAN JACINTO</v>
          </cell>
        </row>
        <row r="239">
          <cell r="A239" t="str">
            <v>SAN PATRICIO</v>
          </cell>
        </row>
        <row r="240">
          <cell r="A240" t="str">
            <v>SAN SABA</v>
          </cell>
        </row>
        <row r="241">
          <cell r="A241" t="str">
            <v>SCHLEICHER</v>
          </cell>
        </row>
        <row r="242">
          <cell r="A242" t="str">
            <v>SCURRY</v>
          </cell>
        </row>
        <row r="243">
          <cell r="A243" t="str">
            <v>SHACKELFORD</v>
          </cell>
        </row>
        <row r="244">
          <cell r="A244" t="str">
            <v>SHELBY</v>
          </cell>
        </row>
        <row r="245">
          <cell r="A245" t="str">
            <v>SHERMAN</v>
          </cell>
        </row>
        <row r="246">
          <cell r="A246" t="str">
            <v>SMITH</v>
          </cell>
        </row>
        <row r="247">
          <cell r="A247" t="str">
            <v>SOMERVELL</v>
          </cell>
        </row>
        <row r="248">
          <cell r="A248" t="str">
            <v>STARR</v>
          </cell>
        </row>
        <row r="249">
          <cell r="A249" t="str">
            <v>STEPHENS</v>
          </cell>
        </row>
        <row r="250">
          <cell r="A250" t="str">
            <v>STERLING</v>
          </cell>
        </row>
        <row r="251">
          <cell r="A251" t="str">
            <v>STONEWALL</v>
          </cell>
        </row>
        <row r="252">
          <cell r="A252" t="str">
            <v>SUTTON</v>
          </cell>
        </row>
        <row r="253">
          <cell r="A253" t="str">
            <v>SWISHER</v>
          </cell>
        </row>
        <row r="254">
          <cell r="A254" t="str">
            <v>TARRANT</v>
          </cell>
        </row>
        <row r="255">
          <cell r="A255" t="str">
            <v>TAYLOR</v>
          </cell>
        </row>
        <row r="256">
          <cell r="A256" t="str">
            <v>TERRELL</v>
          </cell>
        </row>
        <row r="257">
          <cell r="A257" t="str">
            <v>TERRY</v>
          </cell>
        </row>
        <row r="258">
          <cell r="A258" t="str">
            <v>THROCKMORTON</v>
          </cell>
        </row>
        <row r="259">
          <cell r="A259" t="str">
            <v>TITUS</v>
          </cell>
        </row>
        <row r="260">
          <cell r="A260" t="str">
            <v>TOM GREEN</v>
          </cell>
        </row>
        <row r="261">
          <cell r="A261" t="str">
            <v>TRAVIS</v>
          </cell>
        </row>
        <row r="262">
          <cell r="A262" t="str">
            <v>TRINITY</v>
          </cell>
        </row>
        <row r="263">
          <cell r="A263" t="str">
            <v>TYLER</v>
          </cell>
        </row>
        <row r="264">
          <cell r="A264" t="str">
            <v>UPSHUR</v>
          </cell>
        </row>
        <row r="265">
          <cell r="A265" t="str">
            <v>UPTON</v>
          </cell>
        </row>
        <row r="266">
          <cell r="A266" t="str">
            <v>UVALDE</v>
          </cell>
        </row>
        <row r="267">
          <cell r="A267" t="str">
            <v>VAL VERDE</v>
          </cell>
        </row>
        <row r="268">
          <cell r="A268" t="str">
            <v>VAN ZANDT</v>
          </cell>
        </row>
        <row r="269">
          <cell r="A269" t="str">
            <v>VICTORIA</v>
          </cell>
        </row>
        <row r="270">
          <cell r="A270" t="str">
            <v>WALKER</v>
          </cell>
        </row>
        <row r="271">
          <cell r="A271" t="str">
            <v>WALLER</v>
          </cell>
        </row>
        <row r="272">
          <cell r="A272" t="str">
            <v>WARD</v>
          </cell>
        </row>
        <row r="273">
          <cell r="A273" t="str">
            <v>WASHINGTON</v>
          </cell>
        </row>
        <row r="274">
          <cell r="A274" t="str">
            <v>WEBB</v>
          </cell>
        </row>
        <row r="275">
          <cell r="A275" t="str">
            <v>WHARTON</v>
          </cell>
        </row>
        <row r="276">
          <cell r="A276" t="str">
            <v>WHEELER</v>
          </cell>
        </row>
        <row r="277">
          <cell r="A277" t="str">
            <v>WICHITA</v>
          </cell>
        </row>
        <row r="278">
          <cell r="A278" t="str">
            <v>WILBARGER</v>
          </cell>
        </row>
        <row r="279">
          <cell r="A279" t="str">
            <v>WILLACY</v>
          </cell>
        </row>
        <row r="280">
          <cell r="A280" t="str">
            <v>WILLIAMSON</v>
          </cell>
        </row>
        <row r="281">
          <cell r="A281" t="str">
            <v>WILSON</v>
          </cell>
        </row>
        <row r="282">
          <cell r="A282" t="str">
            <v>WINKLER</v>
          </cell>
        </row>
        <row r="283">
          <cell r="A283" t="str">
            <v>WISE</v>
          </cell>
        </row>
        <row r="284">
          <cell r="A284" t="str">
            <v>WOOD</v>
          </cell>
        </row>
        <row r="285">
          <cell r="A285" t="str">
            <v>YOAKUM</v>
          </cell>
        </row>
        <row r="286">
          <cell r="A286" t="str">
            <v>YOUNG</v>
          </cell>
        </row>
        <row r="287">
          <cell r="A287" t="str">
            <v>ZAPATA</v>
          </cell>
        </row>
        <row r="288">
          <cell r="A288" t="str">
            <v>ZAVALA</v>
          </cell>
        </row>
        <row r="291">
          <cell r="A291" t="str">
            <v>January</v>
          </cell>
        </row>
        <row r="292">
          <cell r="A292" t="str">
            <v>February</v>
          </cell>
        </row>
        <row r="293">
          <cell r="A293" t="str">
            <v>March</v>
          </cell>
        </row>
        <row r="294">
          <cell r="A294" t="str">
            <v>April</v>
          </cell>
        </row>
        <row r="295">
          <cell r="A295" t="str">
            <v xml:space="preserve">May </v>
          </cell>
        </row>
        <row r="296">
          <cell r="A296" t="str">
            <v>June</v>
          </cell>
        </row>
        <row r="297">
          <cell r="A297" t="str">
            <v>July</v>
          </cell>
        </row>
        <row r="298">
          <cell r="A298" t="str">
            <v>August</v>
          </cell>
        </row>
        <row r="299">
          <cell r="A299" t="str">
            <v>September</v>
          </cell>
        </row>
        <row r="300">
          <cell r="A300" t="str">
            <v>October</v>
          </cell>
        </row>
        <row r="301">
          <cell r="A301" t="str">
            <v>November</v>
          </cell>
        </row>
        <row r="302">
          <cell r="A302" t="str">
            <v>December</v>
          </cell>
        </row>
        <row r="307">
          <cell r="A307">
            <v>1</v>
          </cell>
        </row>
        <row r="308">
          <cell r="A308">
            <v>2</v>
          </cell>
        </row>
        <row r="309">
          <cell r="A309">
            <v>3</v>
          </cell>
        </row>
        <row r="310">
          <cell r="A310">
            <v>4</v>
          </cell>
        </row>
        <row r="311">
          <cell r="A311">
            <v>5</v>
          </cell>
        </row>
        <row r="312">
          <cell r="A312">
            <v>6</v>
          </cell>
        </row>
        <row r="313">
          <cell r="A313">
            <v>7</v>
          </cell>
        </row>
        <row r="314">
          <cell r="A314">
            <v>8</v>
          </cell>
        </row>
        <row r="315">
          <cell r="A315">
            <v>9</v>
          </cell>
        </row>
        <row r="316">
          <cell r="A316">
            <v>10</v>
          </cell>
        </row>
        <row r="317">
          <cell r="A317">
            <v>11</v>
          </cell>
        </row>
        <row r="318">
          <cell r="A318">
            <v>12</v>
          </cell>
        </row>
        <row r="319">
          <cell r="A319">
            <v>13</v>
          </cell>
        </row>
        <row r="320">
          <cell r="A320">
            <v>14</v>
          </cell>
        </row>
        <row r="321">
          <cell r="A321">
            <v>15</v>
          </cell>
        </row>
        <row r="322">
          <cell r="A322">
            <v>16</v>
          </cell>
        </row>
        <row r="323">
          <cell r="A323">
            <v>17</v>
          </cell>
        </row>
        <row r="324">
          <cell r="A324">
            <v>18</v>
          </cell>
        </row>
        <row r="325">
          <cell r="A325">
            <v>19</v>
          </cell>
        </row>
        <row r="326">
          <cell r="A326">
            <v>20</v>
          </cell>
        </row>
        <row r="327">
          <cell r="A327">
            <v>21</v>
          </cell>
        </row>
        <row r="328">
          <cell r="A328">
            <v>22</v>
          </cell>
        </row>
        <row r="329">
          <cell r="A329">
            <v>23</v>
          </cell>
        </row>
        <row r="330">
          <cell r="A330">
            <v>24</v>
          </cell>
        </row>
        <row r="331">
          <cell r="A331">
            <v>25</v>
          </cell>
        </row>
        <row r="332">
          <cell r="A332">
            <v>26</v>
          </cell>
        </row>
        <row r="333">
          <cell r="A333">
            <v>27</v>
          </cell>
        </row>
        <row r="334">
          <cell r="A334">
            <v>28</v>
          </cell>
        </row>
        <row r="335">
          <cell r="A335">
            <v>29</v>
          </cell>
        </row>
        <row r="336">
          <cell r="A336">
            <v>30</v>
          </cell>
        </row>
        <row r="337">
          <cell r="A337">
            <v>31</v>
          </cell>
        </row>
      </sheetData>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pplicantInfo"/>
      <sheetName val="1-NonProfit Organization"/>
      <sheetName val="1-Disclosures"/>
      <sheetName val="1-Past Participation"/>
      <sheetName val="1-Cash Reserve"/>
      <sheetName val="1-Administrative"/>
      <sheetName val="1-Checklist"/>
      <sheetName val="2-HBA Funding Request"/>
      <sheetName val="2-HBA Matching Funds"/>
      <sheetName val="2-HBA Service Area"/>
      <sheetName val="2-HBA Marketing Plan"/>
      <sheetName val="2-HBA Resolution"/>
      <sheetName val="2-HBA Questionnaire"/>
      <sheetName val="2-Homebuyer Counseling"/>
      <sheetName val="2-Homes Meet TMCS"/>
      <sheetName val="2-Previous HOME Award"/>
      <sheetName val="2-Previous Monitoring"/>
      <sheetName val="2-LAP"/>
      <sheetName val="2-Income Training"/>
      <sheetName val="2-Lack of SF Activities"/>
      <sheetName val="2-First Time Buyer"/>
      <sheetName val="2-Applicant Certification"/>
      <sheetName val="2-Checklist and Score"/>
      <sheetName val="Lists"/>
      <sheetName val="applicationlvldata"/>
      <sheetName val="MatchData"/>
      <sheetName val="AreaSrvd"/>
      <sheetName val="NPBoardInfo"/>
      <sheetName val="Extras"/>
      <sheetName val="ApplicantStaff"/>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ow r="1">
          <cell r="A1" t="str">
            <v>Yes</v>
          </cell>
        </row>
        <row r="2">
          <cell r="A2" t="str">
            <v>No</v>
          </cell>
        </row>
        <row r="30">
          <cell r="A30" t="str">
            <v>Applicant</v>
          </cell>
        </row>
        <row r="31">
          <cell r="A31" t="str">
            <v>Other</v>
          </cell>
        </row>
        <row r="35">
          <cell r="A35" t="str">
            <v>ANDERSON</v>
          </cell>
        </row>
        <row r="36">
          <cell r="A36" t="str">
            <v>ANDREWS</v>
          </cell>
        </row>
        <row r="37">
          <cell r="A37" t="str">
            <v>ANGELINA</v>
          </cell>
        </row>
        <row r="38">
          <cell r="A38" t="str">
            <v>ARANSAS</v>
          </cell>
        </row>
        <row r="39">
          <cell r="A39" t="str">
            <v>ARCHER</v>
          </cell>
        </row>
        <row r="40">
          <cell r="A40" t="str">
            <v>ARMSTRONG</v>
          </cell>
        </row>
        <row r="41">
          <cell r="A41" t="str">
            <v>ATASCOSA</v>
          </cell>
        </row>
        <row r="42">
          <cell r="A42" t="str">
            <v>AUSTIN</v>
          </cell>
        </row>
        <row r="43">
          <cell r="A43" t="str">
            <v>BAILEY</v>
          </cell>
        </row>
        <row r="44">
          <cell r="A44" t="str">
            <v>BANDERA</v>
          </cell>
        </row>
        <row r="45">
          <cell r="A45" t="str">
            <v>BASTROP</v>
          </cell>
        </row>
        <row r="46">
          <cell r="A46" t="str">
            <v>BAYLOR</v>
          </cell>
        </row>
        <row r="47">
          <cell r="A47" t="str">
            <v>BEE</v>
          </cell>
        </row>
        <row r="48">
          <cell r="A48" t="str">
            <v>BELL</v>
          </cell>
        </row>
        <row r="49">
          <cell r="A49" t="str">
            <v>BEXAR</v>
          </cell>
        </row>
        <row r="50">
          <cell r="A50" t="str">
            <v>BLANCO</v>
          </cell>
        </row>
        <row r="51">
          <cell r="A51" t="str">
            <v>BORDEN</v>
          </cell>
        </row>
        <row r="52">
          <cell r="A52" t="str">
            <v>BOSQUE</v>
          </cell>
        </row>
        <row r="53">
          <cell r="A53" t="str">
            <v>BOWIE</v>
          </cell>
        </row>
        <row r="54">
          <cell r="A54" t="str">
            <v>BRAZORIA</v>
          </cell>
        </row>
        <row r="55">
          <cell r="A55" t="str">
            <v>BRAZOS</v>
          </cell>
        </row>
        <row r="56">
          <cell r="A56" t="str">
            <v>BREWSTER</v>
          </cell>
        </row>
        <row r="57">
          <cell r="A57" t="str">
            <v>BRISCOE</v>
          </cell>
        </row>
        <row r="58">
          <cell r="A58" t="str">
            <v>BROOKS</v>
          </cell>
        </row>
        <row r="59">
          <cell r="A59" t="str">
            <v>BROWN</v>
          </cell>
        </row>
        <row r="60">
          <cell r="A60" t="str">
            <v>BURLESON</v>
          </cell>
        </row>
        <row r="61">
          <cell r="A61" t="str">
            <v>BURNET</v>
          </cell>
        </row>
        <row r="62">
          <cell r="A62" t="str">
            <v>CALDWELL</v>
          </cell>
        </row>
        <row r="63">
          <cell r="A63" t="str">
            <v>CALHOUN</v>
          </cell>
        </row>
        <row r="64">
          <cell r="A64" t="str">
            <v>CALLAHAN</v>
          </cell>
        </row>
        <row r="65">
          <cell r="A65" t="str">
            <v>CAMERON</v>
          </cell>
        </row>
        <row r="66">
          <cell r="A66" t="str">
            <v>CAMP</v>
          </cell>
        </row>
        <row r="67">
          <cell r="A67" t="str">
            <v>CARSON</v>
          </cell>
        </row>
        <row r="68">
          <cell r="A68" t="str">
            <v>CASS</v>
          </cell>
        </row>
        <row r="69">
          <cell r="A69" t="str">
            <v>CASTRO</v>
          </cell>
        </row>
        <row r="70">
          <cell r="A70" t="str">
            <v>CHAMBERS</v>
          </cell>
        </row>
        <row r="71">
          <cell r="A71" t="str">
            <v>CHEROKEE</v>
          </cell>
        </row>
        <row r="72">
          <cell r="A72" t="str">
            <v>CHILDRESS</v>
          </cell>
        </row>
        <row r="73">
          <cell r="A73" t="str">
            <v>CLAY</v>
          </cell>
        </row>
        <row r="74">
          <cell r="A74" t="str">
            <v>COCHRAN</v>
          </cell>
        </row>
        <row r="75">
          <cell r="A75" t="str">
            <v>COKE</v>
          </cell>
        </row>
        <row r="76">
          <cell r="A76" t="str">
            <v>COLEMAN</v>
          </cell>
        </row>
        <row r="77">
          <cell r="A77" t="str">
            <v>COLLIN</v>
          </cell>
        </row>
        <row r="78">
          <cell r="A78" t="str">
            <v>COLLINGSWORTH</v>
          </cell>
        </row>
        <row r="79">
          <cell r="A79" t="str">
            <v>COLORADO</v>
          </cell>
        </row>
        <row r="80">
          <cell r="A80" t="str">
            <v>COMAL</v>
          </cell>
        </row>
        <row r="81">
          <cell r="A81" t="str">
            <v>COMANCHE</v>
          </cell>
        </row>
        <row r="82">
          <cell r="A82" t="str">
            <v>CONCHO</v>
          </cell>
        </row>
        <row r="83">
          <cell r="A83" t="str">
            <v>COOKE</v>
          </cell>
        </row>
        <row r="84">
          <cell r="A84" t="str">
            <v>CORYELL</v>
          </cell>
        </row>
        <row r="85">
          <cell r="A85" t="str">
            <v>COTTLE</v>
          </cell>
        </row>
        <row r="86">
          <cell r="A86" t="str">
            <v>CRANE</v>
          </cell>
        </row>
        <row r="87">
          <cell r="A87" t="str">
            <v>CROCKETT</v>
          </cell>
        </row>
        <row r="88">
          <cell r="A88" t="str">
            <v>CROSBY</v>
          </cell>
        </row>
        <row r="89">
          <cell r="A89" t="str">
            <v>CULBERSON</v>
          </cell>
        </row>
        <row r="90">
          <cell r="A90" t="str">
            <v>DALLAM</v>
          </cell>
        </row>
        <row r="91">
          <cell r="A91" t="str">
            <v>DALLAS</v>
          </cell>
        </row>
        <row r="92">
          <cell r="A92" t="str">
            <v>DAWSON</v>
          </cell>
        </row>
        <row r="93">
          <cell r="A93" t="str">
            <v>DEAF SMITH</v>
          </cell>
        </row>
        <row r="94">
          <cell r="A94" t="str">
            <v>DELTA</v>
          </cell>
        </row>
        <row r="95">
          <cell r="A95" t="str">
            <v>DENTON</v>
          </cell>
        </row>
        <row r="96">
          <cell r="A96" t="str">
            <v>DE WITT</v>
          </cell>
        </row>
        <row r="97">
          <cell r="A97" t="str">
            <v>DICKENS</v>
          </cell>
        </row>
        <row r="98">
          <cell r="A98" t="str">
            <v>DIMMIT</v>
          </cell>
        </row>
        <row r="99">
          <cell r="A99" t="str">
            <v>DONLEY</v>
          </cell>
        </row>
        <row r="100">
          <cell r="A100" t="str">
            <v>DUVAL</v>
          </cell>
        </row>
        <row r="101">
          <cell r="A101" t="str">
            <v>EASTLAND</v>
          </cell>
        </row>
        <row r="102">
          <cell r="A102" t="str">
            <v>ECTOR</v>
          </cell>
        </row>
        <row r="103">
          <cell r="A103" t="str">
            <v>EDWARDS</v>
          </cell>
        </row>
        <row r="104">
          <cell r="A104" t="str">
            <v>ELLIS</v>
          </cell>
        </row>
        <row r="105">
          <cell r="A105" t="str">
            <v>EL PASO</v>
          </cell>
        </row>
        <row r="106">
          <cell r="A106" t="str">
            <v>ERATH</v>
          </cell>
        </row>
        <row r="107">
          <cell r="A107" t="str">
            <v>FALLS</v>
          </cell>
        </row>
        <row r="108">
          <cell r="A108" t="str">
            <v>FANNIN</v>
          </cell>
        </row>
        <row r="109">
          <cell r="A109" t="str">
            <v>FAYETTE</v>
          </cell>
        </row>
        <row r="110">
          <cell r="A110" t="str">
            <v>FISHER</v>
          </cell>
        </row>
        <row r="111">
          <cell r="A111" t="str">
            <v>FLOYD</v>
          </cell>
        </row>
        <row r="112">
          <cell r="A112" t="str">
            <v>FOARD</v>
          </cell>
        </row>
        <row r="113">
          <cell r="A113" t="str">
            <v>FORT BEND</v>
          </cell>
        </row>
        <row r="114">
          <cell r="A114" t="str">
            <v>FRANKLIN</v>
          </cell>
        </row>
        <row r="115">
          <cell r="A115" t="str">
            <v>FREESTONE</v>
          </cell>
        </row>
        <row r="116">
          <cell r="A116" t="str">
            <v>FRIO</v>
          </cell>
        </row>
        <row r="117">
          <cell r="A117" t="str">
            <v>GAINES</v>
          </cell>
        </row>
        <row r="118">
          <cell r="A118" t="str">
            <v>GALVESTON</v>
          </cell>
        </row>
        <row r="119">
          <cell r="A119" t="str">
            <v>GARZA</v>
          </cell>
        </row>
        <row r="120">
          <cell r="A120" t="str">
            <v>GILLESPIE</v>
          </cell>
        </row>
        <row r="121">
          <cell r="A121" t="str">
            <v>GLASSCOCK</v>
          </cell>
        </row>
        <row r="122">
          <cell r="A122" t="str">
            <v>GOLIAD</v>
          </cell>
        </row>
        <row r="123">
          <cell r="A123" t="str">
            <v>GONZALES</v>
          </cell>
        </row>
        <row r="124">
          <cell r="A124" t="str">
            <v>GRAY</v>
          </cell>
        </row>
        <row r="125">
          <cell r="A125" t="str">
            <v>GRAYSON</v>
          </cell>
        </row>
        <row r="126">
          <cell r="A126" t="str">
            <v>GREGG</v>
          </cell>
        </row>
        <row r="127">
          <cell r="A127" t="str">
            <v>GRIMES</v>
          </cell>
        </row>
        <row r="128">
          <cell r="A128" t="str">
            <v>GUADALUPE</v>
          </cell>
        </row>
        <row r="129">
          <cell r="A129" t="str">
            <v>HALE</v>
          </cell>
        </row>
        <row r="130">
          <cell r="A130" t="str">
            <v>HALL</v>
          </cell>
        </row>
        <row r="131">
          <cell r="A131" t="str">
            <v>HAMILTON</v>
          </cell>
        </row>
        <row r="132">
          <cell r="A132" t="str">
            <v>HANSFORD</v>
          </cell>
        </row>
        <row r="133">
          <cell r="A133" t="str">
            <v>HARDEMAN</v>
          </cell>
        </row>
        <row r="134">
          <cell r="A134" t="str">
            <v>HARDIN</v>
          </cell>
        </row>
        <row r="135">
          <cell r="A135" t="str">
            <v>HARRIS</v>
          </cell>
        </row>
        <row r="136">
          <cell r="A136" t="str">
            <v>HARRISON</v>
          </cell>
        </row>
        <row r="137">
          <cell r="A137" t="str">
            <v>HARTLEY</v>
          </cell>
        </row>
        <row r="138">
          <cell r="A138" t="str">
            <v>HASKELL</v>
          </cell>
        </row>
        <row r="139">
          <cell r="A139" t="str">
            <v>HAYS</v>
          </cell>
        </row>
        <row r="140">
          <cell r="A140" t="str">
            <v>HEMPHILL</v>
          </cell>
        </row>
        <row r="141">
          <cell r="A141" t="str">
            <v>HENDERSON</v>
          </cell>
        </row>
        <row r="142">
          <cell r="A142" t="str">
            <v>HIDALGO</v>
          </cell>
        </row>
        <row r="143">
          <cell r="A143" t="str">
            <v>HILL</v>
          </cell>
        </row>
        <row r="144">
          <cell r="A144" t="str">
            <v>HOCKLEY</v>
          </cell>
        </row>
        <row r="145">
          <cell r="A145" t="str">
            <v>HOOD</v>
          </cell>
        </row>
        <row r="146">
          <cell r="A146" t="str">
            <v>HOPKINS</v>
          </cell>
        </row>
        <row r="147">
          <cell r="A147" t="str">
            <v>HOUSTON</v>
          </cell>
        </row>
        <row r="148">
          <cell r="A148" t="str">
            <v>HOWARD</v>
          </cell>
        </row>
        <row r="149">
          <cell r="A149" t="str">
            <v>HUDSPETH</v>
          </cell>
        </row>
        <row r="150">
          <cell r="A150" t="str">
            <v>HUNT</v>
          </cell>
        </row>
        <row r="151">
          <cell r="A151" t="str">
            <v>HUTCHINSON</v>
          </cell>
        </row>
        <row r="152">
          <cell r="A152" t="str">
            <v>IRION</v>
          </cell>
        </row>
        <row r="153">
          <cell r="A153" t="str">
            <v>JACK</v>
          </cell>
        </row>
        <row r="154">
          <cell r="A154" t="str">
            <v>JACKSON</v>
          </cell>
        </row>
        <row r="155">
          <cell r="A155" t="str">
            <v>JASPER</v>
          </cell>
        </row>
        <row r="156">
          <cell r="A156" t="str">
            <v>JEFF DAVIS</v>
          </cell>
        </row>
        <row r="157">
          <cell r="A157" t="str">
            <v>JEFFERSON</v>
          </cell>
        </row>
        <row r="158">
          <cell r="A158" t="str">
            <v>JIM HOGG</v>
          </cell>
        </row>
        <row r="159">
          <cell r="A159" t="str">
            <v>JIM WELLS</v>
          </cell>
        </row>
        <row r="160">
          <cell r="A160" t="str">
            <v>JOHNSON</v>
          </cell>
        </row>
        <row r="161">
          <cell r="A161" t="str">
            <v>JONES</v>
          </cell>
        </row>
        <row r="162">
          <cell r="A162" t="str">
            <v>KARNES</v>
          </cell>
        </row>
        <row r="163">
          <cell r="A163" t="str">
            <v>KAUFMAN</v>
          </cell>
        </row>
        <row r="164">
          <cell r="A164" t="str">
            <v>KENDALL</v>
          </cell>
        </row>
        <row r="165">
          <cell r="A165" t="str">
            <v>KENEDY</v>
          </cell>
        </row>
        <row r="166">
          <cell r="A166" t="str">
            <v>KENT</v>
          </cell>
        </row>
        <row r="167">
          <cell r="A167" t="str">
            <v>KERR</v>
          </cell>
        </row>
        <row r="168">
          <cell r="A168" t="str">
            <v>KIMBLE</v>
          </cell>
        </row>
        <row r="169">
          <cell r="A169" t="str">
            <v>KING</v>
          </cell>
        </row>
        <row r="170">
          <cell r="A170" t="str">
            <v>KINNEY</v>
          </cell>
        </row>
        <row r="171">
          <cell r="A171" t="str">
            <v>KLEBERG</v>
          </cell>
        </row>
        <row r="172">
          <cell r="A172" t="str">
            <v>KNOX</v>
          </cell>
        </row>
        <row r="173">
          <cell r="A173" t="str">
            <v>LAMAR</v>
          </cell>
        </row>
        <row r="174">
          <cell r="A174" t="str">
            <v>LAMB</v>
          </cell>
        </row>
        <row r="175">
          <cell r="A175" t="str">
            <v>LAMPASAS</v>
          </cell>
        </row>
        <row r="176">
          <cell r="A176" t="str">
            <v>LA SALLE</v>
          </cell>
        </row>
        <row r="177">
          <cell r="A177" t="str">
            <v>LAVACA</v>
          </cell>
        </row>
        <row r="178">
          <cell r="A178" t="str">
            <v>LEE</v>
          </cell>
        </row>
        <row r="179">
          <cell r="A179" t="str">
            <v>LEON</v>
          </cell>
        </row>
        <row r="180">
          <cell r="A180" t="str">
            <v>LIBERTY</v>
          </cell>
        </row>
        <row r="181">
          <cell r="A181" t="str">
            <v>LIMESTONE</v>
          </cell>
        </row>
        <row r="182">
          <cell r="A182" t="str">
            <v>LIPSCOMB</v>
          </cell>
        </row>
        <row r="183">
          <cell r="A183" t="str">
            <v>LIVE OAK</v>
          </cell>
        </row>
        <row r="184">
          <cell r="A184" t="str">
            <v>LLANO</v>
          </cell>
        </row>
        <row r="185">
          <cell r="A185" t="str">
            <v>LOVING</v>
          </cell>
        </row>
        <row r="186">
          <cell r="A186" t="str">
            <v>LUBBOCK</v>
          </cell>
        </row>
        <row r="187">
          <cell r="A187" t="str">
            <v>LYNN</v>
          </cell>
        </row>
        <row r="188">
          <cell r="A188" t="str">
            <v>MCCULLOCH</v>
          </cell>
        </row>
        <row r="189">
          <cell r="A189" t="str">
            <v>MCLENNAN</v>
          </cell>
        </row>
        <row r="190">
          <cell r="A190" t="str">
            <v>MCMULLEN</v>
          </cell>
        </row>
        <row r="191">
          <cell r="A191" t="str">
            <v>MADISON</v>
          </cell>
        </row>
        <row r="192">
          <cell r="A192" t="str">
            <v>MARION</v>
          </cell>
        </row>
        <row r="193">
          <cell r="A193" t="str">
            <v>MARTIN</v>
          </cell>
        </row>
        <row r="194">
          <cell r="A194" t="str">
            <v>MASON</v>
          </cell>
        </row>
        <row r="195">
          <cell r="A195" t="str">
            <v>MATAGORDA</v>
          </cell>
        </row>
        <row r="196">
          <cell r="A196" t="str">
            <v>MAVERICK</v>
          </cell>
        </row>
        <row r="197">
          <cell r="A197" t="str">
            <v>MEDINA</v>
          </cell>
        </row>
        <row r="198">
          <cell r="A198" t="str">
            <v>MENARD</v>
          </cell>
        </row>
        <row r="199">
          <cell r="A199" t="str">
            <v>MIDLAND</v>
          </cell>
        </row>
        <row r="200">
          <cell r="A200" t="str">
            <v>MILAM</v>
          </cell>
        </row>
        <row r="201">
          <cell r="A201" t="str">
            <v>MILLS</v>
          </cell>
        </row>
        <row r="202">
          <cell r="A202" t="str">
            <v>MITCHELL</v>
          </cell>
        </row>
        <row r="203">
          <cell r="A203" t="str">
            <v>MONTAGUE</v>
          </cell>
        </row>
        <row r="204">
          <cell r="A204" t="str">
            <v>MONTGOMERY</v>
          </cell>
        </row>
        <row r="205">
          <cell r="A205" t="str">
            <v>MOORE</v>
          </cell>
        </row>
        <row r="206">
          <cell r="A206" t="str">
            <v>MORRIS</v>
          </cell>
        </row>
        <row r="207">
          <cell r="A207" t="str">
            <v>MOTLEY</v>
          </cell>
        </row>
        <row r="208">
          <cell r="A208" t="str">
            <v>NACOGDOCHES</v>
          </cell>
        </row>
        <row r="209">
          <cell r="A209" t="str">
            <v>NAVARRO</v>
          </cell>
        </row>
        <row r="210">
          <cell r="A210" t="str">
            <v>NEWTON</v>
          </cell>
        </row>
        <row r="211">
          <cell r="A211" t="str">
            <v>NOLAN</v>
          </cell>
        </row>
        <row r="212">
          <cell r="A212" t="str">
            <v>NUECES</v>
          </cell>
        </row>
        <row r="213">
          <cell r="A213" t="str">
            <v>OCHILTREE</v>
          </cell>
        </row>
        <row r="214">
          <cell r="A214" t="str">
            <v>OLDHAM</v>
          </cell>
        </row>
        <row r="215">
          <cell r="A215" t="str">
            <v>ORANGE</v>
          </cell>
        </row>
        <row r="216">
          <cell r="A216" t="str">
            <v>PALO PINTO</v>
          </cell>
        </row>
        <row r="217">
          <cell r="A217" t="str">
            <v>PANOLA</v>
          </cell>
        </row>
        <row r="218">
          <cell r="A218" t="str">
            <v>PARKER</v>
          </cell>
        </row>
        <row r="219">
          <cell r="A219" t="str">
            <v>PARMER</v>
          </cell>
        </row>
        <row r="220">
          <cell r="A220" t="str">
            <v>PECOS</v>
          </cell>
        </row>
        <row r="221">
          <cell r="A221" t="str">
            <v>POLK</v>
          </cell>
        </row>
        <row r="222">
          <cell r="A222" t="str">
            <v>POTTER</v>
          </cell>
        </row>
        <row r="223">
          <cell r="A223" t="str">
            <v>PRESIDIO</v>
          </cell>
        </row>
        <row r="224">
          <cell r="A224" t="str">
            <v>RAINS</v>
          </cell>
        </row>
        <row r="225">
          <cell r="A225" t="str">
            <v>RANDALL</v>
          </cell>
        </row>
        <row r="226">
          <cell r="A226" t="str">
            <v>REAGAN</v>
          </cell>
        </row>
        <row r="227">
          <cell r="A227" t="str">
            <v>REAL</v>
          </cell>
        </row>
        <row r="228">
          <cell r="A228" t="str">
            <v>RED RIVER</v>
          </cell>
        </row>
        <row r="229">
          <cell r="A229" t="str">
            <v>REEVES</v>
          </cell>
        </row>
        <row r="230">
          <cell r="A230" t="str">
            <v>REFUGIO</v>
          </cell>
        </row>
        <row r="231">
          <cell r="A231" t="str">
            <v>ROBERTS</v>
          </cell>
        </row>
        <row r="232">
          <cell r="A232" t="str">
            <v>ROBERTSON</v>
          </cell>
        </row>
        <row r="233">
          <cell r="A233" t="str">
            <v>ROCKWALL</v>
          </cell>
        </row>
        <row r="234">
          <cell r="A234" t="str">
            <v>RUNNELS</v>
          </cell>
        </row>
        <row r="235">
          <cell r="A235" t="str">
            <v>RUSK</v>
          </cell>
        </row>
        <row r="236">
          <cell r="A236" t="str">
            <v>SABINE</v>
          </cell>
        </row>
        <row r="237">
          <cell r="A237" t="str">
            <v>SAN AUGUSTINE</v>
          </cell>
        </row>
        <row r="238">
          <cell r="A238" t="str">
            <v>SAN JACINTO</v>
          </cell>
        </row>
        <row r="239">
          <cell r="A239" t="str">
            <v>SAN PATRICIO</v>
          </cell>
        </row>
        <row r="240">
          <cell r="A240" t="str">
            <v>SAN SABA</v>
          </cell>
        </row>
        <row r="241">
          <cell r="A241" t="str">
            <v>SCHLEICHER</v>
          </cell>
        </row>
        <row r="242">
          <cell r="A242" t="str">
            <v>SCURRY</v>
          </cell>
        </row>
        <row r="243">
          <cell r="A243" t="str">
            <v>SHACKELFORD</v>
          </cell>
        </row>
        <row r="244">
          <cell r="A244" t="str">
            <v>SHELBY</v>
          </cell>
        </row>
        <row r="245">
          <cell r="A245" t="str">
            <v>SHERMAN</v>
          </cell>
        </row>
        <row r="246">
          <cell r="A246" t="str">
            <v>SMITH</v>
          </cell>
        </row>
        <row r="247">
          <cell r="A247" t="str">
            <v>SOMERVELL</v>
          </cell>
        </row>
        <row r="248">
          <cell r="A248" t="str">
            <v>STARR</v>
          </cell>
        </row>
        <row r="249">
          <cell r="A249" t="str">
            <v>STEPHENS</v>
          </cell>
        </row>
        <row r="250">
          <cell r="A250" t="str">
            <v>STERLING</v>
          </cell>
        </row>
        <row r="251">
          <cell r="A251" t="str">
            <v>STONEWALL</v>
          </cell>
        </row>
        <row r="252">
          <cell r="A252" t="str">
            <v>SUTTON</v>
          </cell>
        </row>
        <row r="253">
          <cell r="A253" t="str">
            <v>SWISHER</v>
          </cell>
        </row>
        <row r="254">
          <cell r="A254" t="str">
            <v>TARRANT</v>
          </cell>
        </row>
        <row r="255">
          <cell r="A255" t="str">
            <v>TAYLOR</v>
          </cell>
        </row>
        <row r="256">
          <cell r="A256" t="str">
            <v>TERRELL</v>
          </cell>
        </row>
        <row r="257">
          <cell r="A257" t="str">
            <v>TERRY</v>
          </cell>
        </row>
        <row r="258">
          <cell r="A258" t="str">
            <v>THROCKMORTON</v>
          </cell>
        </row>
        <row r="259">
          <cell r="A259" t="str">
            <v>TITUS</v>
          </cell>
        </row>
        <row r="260">
          <cell r="A260" t="str">
            <v>TOM GREEN</v>
          </cell>
        </row>
        <row r="261">
          <cell r="A261" t="str">
            <v>TRAVIS</v>
          </cell>
        </row>
        <row r="262">
          <cell r="A262" t="str">
            <v>TRINITY</v>
          </cell>
        </row>
        <row r="263">
          <cell r="A263" t="str">
            <v>TYLER</v>
          </cell>
        </row>
        <row r="264">
          <cell r="A264" t="str">
            <v>UPSHUR</v>
          </cell>
        </row>
        <row r="265">
          <cell r="A265" t="str">
            <v>UPTON</v>
          </cell>
        </row>
        <row r="266">
          <cell r="A266" t="str">
            <v>UVALDE</v>
          </cell>
        </row>
        <row r="267">
          <cell r="A267" t="str">
            <v>VAL VERDE</v>
          </cell>
        </row>
        <row r="268">
          <cell r="A268" t="str">
            <v>VAN ZANDT</v>
          </cell>
        </row>
        <row r="269">
          <cell r="A269" t="str">
            <v>VICTORIA</v>
          </cell>
        </row>
        <row r="270">
          <cell r="A270" t="str">
            <v>WALKER</v>
          </cell>
        </row>
        <row r="271">
          <cell r="A271" t="str">
            <v>WALLER</v>
          </cell>
        </row>
        <row r="272">
          <cell r="A272" t="str">
            <v>WARD</v>
          </cell>
        </row>
        <row r="273">
          <cell r="A273" t="str">
            <v>WASHINGTON</v>
          </cell>
        </row>
        <row r="274">
          <cell r="A274" t="str">
            <v>WEBB</v>
          </cell>
        </row>
        <row r="275">
          <cell r="A275" t="str">
            <v>WHARTON</v>
          </cell>
        </row>
        <row r="276">
          <cell r="A276" t="str">
            <v>WHEELER</v>
          </cell>
        </row>
        <row r="277">
          <cell r="A277" t="str">
            <v>WICHITA</v>
          </cell>
        </row>
        <row r="278">
          <cell r="A278" t="str">
            <v>WILBARGER</v>
          </cell>
        </row>
        <row r="279">
          <cell r="A279" t="str">
            <v>WILLACY</v>
          </cell>
        </row>
        <row r="280">
          <cell r="A280" t="str">
            <v>WILLIAMSON</v>
          </cell>
        </row>
        <row r="281">
          <cell r="A281" t="str">
            <v>WILSON</v>
          </cell>
        </row>
        <row r="282">
          <cell r="A282" t="str">
            <v>WINKLER</v>
          </cell>
        </row>
        <row r="283">
          <cell r="A283" t="str">
            <v>WISE</v>
          </cell>
        </row>
        <row r="284">
          <cell r="A284" t="str">
            <v>WOOD</v>
          </cell>
        </row>
        <row r="285">
          <cell r="A285" t="str">
            <v>YOAKUM</v>
          </cell>
        </row>
        <row r="286">
          <cell r="A286" t="str">
            <v>YOUNG</v>
          </cell>
        </row>
        <row r="287">
          <cell r="A287" t="str">
            <v>ZAPATA</v>
          </cell>
        </row>
        <row r="288">
          <cell r="A288" t="str">
            <v>ZAVALA</v>
          </cell>
        </row>
        <row r="291">
          <cell r="A291" t="str">
            <v>January</v>
          </cell>
        </row>
        <row r="292">
          <cell r="A292" t="str">
            <v>February</v>
          </cell>
        </row>
        <row r="293">
          <cell r="A293" t="str">
            <v>March</v>
          </cell>
        </row>
        <row r="294">
          <cell r="A294" t="str">
            <v>April</v>
          </cell>
        </row>
        <row r="295">
          <cell r="A295" t="str">
            <v xml:space="preserve">May </v>
          </cell>
        </row>
        <row r="296">
          <cell r="A296" t="str">
            <v>June</v>
          </cell>
        </row>
        <row r="297">
          <cell r="A297" t="str">
            <v>July</v>
          </cell>
        </row>
        <row r="298">
          <cell r="A298" t="str">
            <v>August</v>
          </cell>
        </row>
        <row r="299">
          <cell r="A299" t="str">
            <v>September</v>
          </cell>
        </row>
        <row r="300">
          <cell r="A300" t="str">
            <v>October</v>
          </cell>
        </row>
        <row r="301">
          <cell r="A301" t="str">
            <v>November</v>
          </cell>
        </row>
        <row r="302">
          <cell r="A302" t="str">
            <v>December</v>
          </cell>
        </row>
        <row r="307">
          <cell r="A307">
            <v>1</v>
          </cell>
        </row>
        <row r="308">
          <cell r="A308">
            <v>2</v>
          </cell>
        </row>
        <row r="309">
          <cell r="A309">
            <v>3</v>
          </cell>
        </row>
        <row r="310">
          <cell r="A310">
            <v>4</v>
          </cell>
        </row>
        <row r="311">
          <cell r="A311">
            <v>5</v>
          </cell>
        </row>
        <row r="312">
          <cell r="A312">
            <v>6</v>
          </cell>
        </row>
        <row r="313">
          <cell r="A313">
            <v>7</v>
          </cell>
        </row>
        <row r="314">
          <cell r="A314">
            <v>8</v>
          </cell>
        </row>
        <row r="315">
          <cell r="A315">
            <v>9</v>
          </cell>
        </row>
        <row r="316">
          <cell r="A316">
            <v>10</v>
          </cell>
        </row>
        <row r="317">
          <cell r="A317">
            <v>11</v>
          </cell>
        </row>
        <row r="318">
          <cell r="A318">
            <v>12</v>
          </cell>
        </row>
        <row r="319">
          <cell r="A319">
            <v>13</v>
          </cell>
        </row>
        <row r="320">
          <cell r="A320">
            <v>14</v>
          </cell>
        </row>
        <row r="321">
          <cell r="A321">
            <v>15</v>
          </cell>
        </row>
        <row r="322">
          <cell r="A322">
            <v>16</v>
          </cell>
        </row>
        <row r="323">
          <cell r="A323">
            <v>17</v>
          </cell>
        </row>
        <row r="324">
          <cell r="A324">
            <v>18</v>
          </cell>
        </row>
        <row r="325">
          <cell r="A325">
            <v>19</v>
          </cell>
        </row>
        <row r="326">
          <cell r="A326">
            <v>20</v>
          </cell>
        </row>
        <row r="327">
          <cell r="A327">
            <v>21</v>
          </cell>
        </row>
        <row r="328">
          <cell r="A328">
            <v>22</v>
          </cell>
        </row>
        <row r="329">
          <cell r="A329">
            <v>23</v>
          </cell>
        </row>
        <row r="330">
          <cell r="A330">
            <v>24</v>
          </cell>
        </row>
        <row r="331">
          <cell r="A331">
            <v>25</v>
          </cell>
        </row>
        <row r="332">
          <cell r="A332">
            <v>26</v>
          </cell>
        </row>
        <row r="333">
          <cell r="A333">
            <v>27</v>
          </cell>
        </row>
        <row r="334">
          <cell r="A334">
            <v>28</v>
          </cell>
        </row>
        <row r="335">
          <cell r="A335">
            <v>29</v>
          </cell>
        </row>
        <row r="336">
          <cell r="A336">
            <v>30</v>
          </cell>
        </row>
        <row r="337">
          <cell r="A337">
            <v>31</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1 Tab 1 Applicant Info"/>
      <sheetName val="Vol1 Tab2 Disclosures"/>
      <sheetName val="Vol1 Tab3 Nonprofit"/>
      <sheetName val="Vol1 Tab4 CoC Consultation"/>
      <sheetName val="Vol1 Tab5 Resolution"/>
      <sheetName val="Vol1Tab6 Funding Request"/>
      <sheetName val="Vol1 Tab7 Standards"/>
      <sheetName val="Vol1Tab8 Previous Participation"/>
      <sheetName val="Vol1Tab9 Admin Forms"/>
      <sheetName val="Vol1Tab10-Certification"/>
      <sheetName val="Lists"/>
      <sheetName val="applicationlvldata"/>
      <sheetName val="MatchData"/>
      <sheetName val="AreaSrvd"/>
      <sheetName val="NPBoardInfo"/>
      <sheetName val="Extras"/>
      <sheetName val="ApplicantStaff"/>
    </sheetNames>
    <sheetDataSet>
      <sheetData sheetId="0"/>
      <sheetData sheetId="1"/>
      <sheetData sheetId="2"/>
      <sheetData sheetId="3"/>
      <sheetData sheetId="4"/>
      <sheetData sheetId="5"/>
      <sheetData sheetId="6"/>
      <sheetData sheetId="7"/>
      <sheetData sheetId="8"/>
      <sheetData sheetId="9"/>
      <sheetData sheetId="10">
        <row r="1">
          <cell r="A1" t="str">
            <v>Yes</v>
          </cell>
        </row>
        <row r="2">
          <cell r="A2" t="str">
            <v>No</v>
          </cell>
        </row>
        <row r="291">
          <cell r="A291" t="str">
            <v>January</v>
          </cell>
        </row>
        <row r="292">
          <cell r="A292" t="str">
            <v>February</v>
          </cell>
        </row>
        <row r="293">
          <cell r="A293" t="str">
            <v>March</v>
          </cell>
        </row>
        <row r="294">
          <cell r="A294" t="str">
            <v>April</v>
          </cell>
        </row>
        <row r="295">
          <cell r="A295" t="str">
            <v xml:space="preserve">May </v>
          </cell>
        </row>
        <row r="296">
          <cell r="A296" t="str">
            <v>June</v>
          </cell>
        </row>
        <row r="297">
          <cell r="A297" t="str">
            <v>July</v>
          </cell>
        </row>
        <row r="298">
          <cell r="A298" t="str">
            <v>August</v>
          </cell>
        </row>
        <row r="299">
          <cell r="A299" t="str">
            <v>September</v>
          </cell>
        </row>
        <row r="300">
          <cell r="A300" t="str">
            <v>October</v>
          </cell>
        </row>
        <row r="301">
          <cell r="A301" t="str">
            <v>November</v>
          </cell>
        </row>
        <row r="302">
          <cell r="A302" t="str">
            <v>December</v>
          </cell>
        </row>
        <row r="307">
          <cell r="A307">
            <v>1</v>
          </cell>
        </row>
        <row r="308">
          <cell r="A308">
            <v>2</v>
          </cell>
        </row>
        <row r="309">
          <cell r="A309">
            <v>3</v>
          </cell>
        </row>
        <row r="310">
          <cell r="A310">
            <v>4</v>
          </cell>
        </row>
        <row r="311">
          <cell r="A311">
            <v>5</v>
          </cell>
        </row>
        <row r="312">
          <cell r="A312">
            <v>6</v>
          </cell>
        </row>
        <row r="313">
          <cell r="A313">
            <v>7</v>
          </cell>
        </row>
        <row r="314">
          <cell r="A314">
            <v>8</v>
          </cell>
        </row>
        <row r="315">
          <cell r="A315">
            <v>9</v>
          </cell>
        </row>
        <row r="316">
          <cell r="A316">
            <v>10</v>
          </cell>
        </row>
        <row r="317">
          <cell r="A317">
            <v>11</v>
          </cell>
        </row>
        <row r="318">
          <cell r="A318">
            <v>12</v>
          </cell>
        </row>
        <row r="319">
          <cell r="A319">
            <v>13</v>
          </cell>
        </row>
        <row r="320">
          <cell r="A320">
            <v>14</v>
          </cell>
        </row>
        <row r="321">
          <cell r="A321">
            <v>15</v>
          </cell>
        </row>
        <row r="322">
          <cell r="A322">
            <v>16</v>
          </cell>
        </row>
        <row r="323">
          <cell r="A323">
            <v>17</v>
          </cell>
        </row>
        <row r="324">
          <cell r="A324">
            <v>18</v>
          </cell>
        </row>
        <row r="325">
          <cell r="A325">
            <v>19</v>
          </cell>
        </row>
        <row r="326">
          <cell r="A326">
            <v>20</v>
          </cell>
        </row>
        <row r="327">
          <cell r="A327">
            <v>21</v>
          </cell>
        </row>
        <row r="328">
          <cell r="A328">
            <v>22</v>
          </cell>
        </row>
        <row r="329">
          <cell r="A329">
            <v>23</v>
          </cell>
        </row>
        <row r="330">
          <cell r="A330">
            <v>24</v>
          </cell>
        </row>
        <row r="331">
          <cell r="A331">
            <v>25</v>
          </cell>
        </row>
        <row r="332">
          <cell r="A332">
            <v>26</v>
          </cell>
        </row>
        <row r="333">
          <cell r="A333">
            <v>27</v>
          </cell>
        </row>
        <row r="334">
          <cell r="A334">
            <v>28</v>
          </cell>
        </row>
        <row r="335">
          <cell r="A335">
            <v>29</v>
          </cell>
        </row>
        <row r="336">
          <cell r="A336">
            <v>30</v>
          </cell>
        </row>
        <row r="337">
          <cell r="A337">
            <v>31</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8"/>
  <sheetViews>
    <sheetView workbookViewId="0">
      <selection activeCell="C2" sqref="C2"/>
    </sheetView>
  </sheetViews>
  <sheetFormatPr defaultRowHeight="14.4" x14ac:dyDescent="0.3"/>
  <cols>
    <col min="1" max="1" width="73.109375" bestFit="1" customWidth="1"/>
  </cols>
  <sheetData>
    <row r="1" spans="1:7" x14ac:dyDescent="0.3">
      <c r="A1" s="51" t="s">
        <v>267</v>
      </c>
      <c r="C1" t="s">
        <v>265</v>
      </c>
      <c r="E1" t="s">
        <v>266</v>
      </c>
      <c r="G1" t="s">
        <v>435</v>
      </c>
    </row>
    <row r="2" spans="1:7" x14ac:dyDescent="0.3">
      <c r="A2" s="52" t="s">
        <v>268</v>
      </c>
      <c r="C2" t="s">
        <v>68</v>
      </c>
      <c r="E2" t="s">
        <v>77</v>
      </c>
      <c r="G2" t="s">
        <v>68</v>
      </c>
    </row>
    <row r="3" spans="1:7" x14ac:dyDescent="0.3">
      <c r="A3" s="52" t="s">
        <v>420</v>
      </c>
      <c r="C3" t="s">
        <v>69</v>
      </c>
      <c r="E3" t="s">
        <v>82</v>
      </c>
      <c r="G3" t="s">
        <v>69</v>
      </c>
    </row>
    <row r="4" spans="1:7" x14ac:dyDescent="0.3">
      <c r="A4" s="52" t="s">
        <v>269</v>
      </c>
      <c r="C4" t="s">
        <v>70</v>
      </c>
      <c r="E4" t="s">
        <v>84</v>
      </c>
      <c r="G4" t="s">
        <v>70</v>
      </c>
    </row>
    <row r="5" spans="1:7" x14ac:dyDescent="0.3">
      <c r="A5" s="52" t="s">
        <v>270</v>
      </c>
      <c r="C5" t="s">
        <v>71</v>
      </c>
      <c r="E5" t="s">
        <v>90</v>
      </c>
      <c r="G5" t="s">
        <v>436</v>
      </c>
    </row>
    <row r="6" spans="1:7" x14ac:dyDescent="0.3">
      <c r="A6" s="52" t="s">
        <v>271</v>
      </c>
      <c r="C6" t="s">
        <v>72</v>
      </c>
      <c r="E6" t="s">
        <v>108</v>
      </c>
      <c r="G6" t="s">
        <v>71</v>
      </c>
    </row>
    <row r="7" spans="1:7" x14ac:dyDescent="0.3">
      <c r="A7" s="53" t="s">
        <v>272</v>
      </c>
      <c r="C7" t="s">
        <v>73</v>
      </c>
      <c r="E7" t="s">
        <v>113</v>
      </c>
      <c r="G7" t="s">
        <v>72</v>
      </c>
    </row>
    <row r="8" spans="1:7" x14ac:dyDescent="0.3">
      <c r="A8" s="54" t="s">
        <v>273</v>
      </c>
      <c r="C8" t="s">
        <v>74</v>
      </c>
      <c r="E8" t="s">
        <v>115</v>
      </c>
      <c r="G8" t="s">
        <v>73</v>
      </c>
    </row>
    <row r="9" spans="1:7" x14ac:dyDescent="0.3">
      <c r="A9" s="54" t="s">
        <v>274</v>
      </c>
      <c r="C9" t="s">
        <v>75</v>
      </c>
      <c r="E9" t="s">
        <v>118</v>
      </c>
      <c r="G9" t="s">
        <v>74</v>
      </c>
    </row>
    <row r="10" spans="1:7" x14ac:dyDescent="0.3">
      <c r="A10" s="54" t="s">
        <v>275</v>
      </c>
      <c r="C10" t="s">
        <v>76</v>
      </c>
      <c r="E10" t="s">
        <v>119</v>
      </c>
      <c r="G10" t="s">
        <v>75</v>
      </c>
    </row>
    <row r="11" spans="1:7" x14ac:dyDescent="0.3">
      <c r="A11" s="54" t="s">
        <v>276</v>
      </c>
      <c r="C11" t="s">
        <v>78</v>
      </c>
      <c r="E11" t="s">
        <v>128</v>
      </c>
      <c r="G11" t="s">
        <v>76</v>
      </c>
    </row>
    <row r="12" spans="1:7" ht="15" thickBot="1" x14ac:dyDescent="0.35">
      <c r="A12" s="55" t="s">
        <v>277</v>
      </c>
      <c r="C12" t="s">
        <v>79</v>
      </c>
      <c r="E12" t="s">
        <v>149</v>
      </c>
      <c r="G12" t="s">
        <v>78</v>
      </c>
    </row>
    <row r="13" spans="1:7" x14ac:dyDescent="0.3">
      <c r="C13" t="s">
        <v>80</v>
      </c>
      <c r="E13" t="s">
        <v>155</v>
      </c>
      <c r="G13" t="s">
        <v>79</v>
      </c>
    </row>
    <row r="14" spans="1:7" x14ac:dyDescent="0.3">
      <c r="C14" t="s">
        <v>81</v>
      </c>
      <c r="E14" t="s">
        <v>161</v>
      </c>
      <c r="G14" t="s">
        <v>80</v>
      </c>
    </row>
    <row r="15" spans="1:7" x14ac:dyDescent="0.3">
      <c r="C15" t="s">
        <v>82</v>
      </c>
      <c r="E15" t="s">
        <v>163</v>
      </c>
      <c r="G15" t="s">
        <v>437</v>
      </c>
    </row>
    <row r="16" spans="1:7" x14ac:dyDescent="0.3">
      <c r="C16" t="s">
        <v>83</v>
      </c>
      <c r="E16" t="s">
        <v>164</v>
      </c>
      <c r="G16" t="s">
        <v>81</v>
      </c>
    </row>
    <row r="17" spans="3:7" x14ac:dyDescent="0.3">
      <c r="C17" t="s">
        <v>84</v>
      </c>
      <c r="E17" t="s">
        <v>172</v>
      </c>
      <c r="G17" t="s">
        <v>82</v>
      </c>
    </row>
    <row r="18" spans="3:7" x14ac:dyDescent="0.3">
      <c r="C18" t="s">
        <v>85</v>
      </c>
      <c r="E18" t="s">
        <v>174</v>
      </c>
      <c r="G18" t="s">
        <v>83</v>
      </c>
    </row>
    <row r="19" spans="3:7" x14ac:dyDescent="0.3">
      <c r="C19" t="s">
        <v>86</v>
      </c>
      <c r="E19" t="s">
        <v>187</v>
      </c>
      <c r="G19" t="s">
        <v>84</v>
      </c>
    </row>
    <row r="20" spans="3:7" x14ac:dyDescent="0.3">
      <c r="C20" t="s">
        <v>87</v>
      </c>
      <c r="E20" t="s">
        <v>202</v>
      </c>
      <c r="G20" t="s">
        <v>85</v>
      </c>
    </row>
    <row r="21" spans="3:7" x14ac:dyDescent="0.3">
      <c r="C21" t="s">
        <v>88</v>
      </c>
      <c r="E21" t="s">
        <v>209</v>
      </c>
      <c r="G21" t="s">
        <v>86</v>
      </c>
    </row>
    <row r="22" spans="3:7" x14ac:dyDescent="0.3">
      <c r="C22" t="s">
        <v>89</v>
      </c>
      <c r="E22" t="s">
        <v>211</v>
      </c>
      <c r="G22" t="s">
        <v>87</v>
      </c>
    </row>
    <row r="23" spans="3:7" x14ac:dyDescent="0.3">
      <c r="C23" t="s">
        <v>91</v>
      </c>
      <c r="E23" t="s">
        <v>214</v>
      </c>
      <c r="G23" t="s">
        <v>88</v>
      </c>
    </row>
    <row r="24" spans="3:7" x14ac:dyDescent="0.3">
      <c r="C24" t="s">
        <v>92</v>
      </c>
      <c r="E24" t="s">
        <v>215</v>
      </c>
      <c r="G24" t="s">
        <v>89</v>
      </c>
    </row>
    <row r="25" spans="3:7" x14ac:dyDescent="0.3">
      <c r="C25" t="s">
        <v>93</v>
      </c>
      <c r="E25" t="s">
        <v>280</v>
      </c>
      <c r="G25" t="s">
        <v>91</v>
      </c>
    </row>
    <row r="26" spans="3:7" x14ac:dyDescent="0.3">
      <c r="C26" t="s">
        <v>94</v>
      </c>
      <c r="E26" t="s">
        <v>232</v>
      </c>
      <c r="G26" t="s">
        <v>92</v>
      </c>
    </row>
    <row r="27" spans="3:7" x14ac:dyDescent="0.3">
      <c r="C27" t="s">
        <v>95</v>
      </c>
      <c r="E27" t="s">
        <v>239</v>
      </c>
      <c r="G27" t="s">
        <v>93</v>
      </c>
    </row>
    <row r="28" spans="3:7" x14ac:dyDescent="0.3">
      <c r="C28" t="s">
        <v>96</v>
      </c>
      <c r="E28" t="s">
        <v>247</v>
      </c>
      <c r="G28" t="s">
        <v>94</v>
      </c>
    </row>
    <row r="29" spans="3:7" x14ac:dyDescent="0.3">
      <c r="C29" t="s">
        <v>97</v>
      </c>
      <c r="E29" t="s">
        <v>248</v>
      </c>
      <c r="G29" t="s">
        <v>95</v>
      </c>
    </row>
    <row r="30" spans="3:7" x14ac:dyDescent="0.3">
      <c r="C30" t="s">
        <v>98</v>
      </c>
      <c r="E30" t="s">
        <v>254</v>
      </c>
      <c r="G30" t="s">
        <v>96</v>
      </c>
    </row>
    <row r="31" spans="3:7" x14ac:dyDescent="0.3">
      <c r="C31" t="s">
        <v>99</v>
      </c>
      <c r="E31" t="s">
        <v>258</v>
      </c>
      <c r="G31" t="s">
        <v>97</v>
      </c>
    </row>
    <row r="32" spans="3:7" x14ac:dyDescent="0.3">
      <c r="C32" t="s">
        <v>100</v>
      </c>
      <c r="E32" t="s">
        <v>264</v>
      </c>
      <c r="G32" t="s">
        <v>98</v>
      </c>
    </row>
    <row r="33" spans="3:7" x14ac:dyDescent="0.3">
      <c r="C33" t="s">
        <v>101</v>
      </c>
      <c r="E33" t="s">
        <v>281</v>
      </c>
      <c r="G33" t="s">
        <v>99</v>
      </c>
    </row>
    <row r="34" spans="3:7" x14ac:dyDescent="0.3">
      <c r="C34" t="s">
        <v>102</v>
      </c>
      <c r="G34" t="s">
        <v>100</v>
      </c>
    </row>
    <row r="35" spans="3:7" x14ac:dyDescent="0.3">
      <c r="C35" t="s">
        <v>103</v>
      </c>
      <c r="G35" t="s">
        <v>438</v>
      </c>
    </row>
    <row r="36" spans="3:7" x14ac:dyDescent="0.3">
      <c r="C36" t="s">
        <v>104</v>
      </c>
      <c r="G36" t="s">
        <v>101</v>
      </c>
    </row>
    <row r="37" spans="3:7" x14ac:dyDescent="0.3">
      <c r="C37" t="s">
        <v>105</v>
      </c>
      <c r="G37" t="s">
        <v>102</v>
      </c>
    </row>
    <row r="38" spans="3:7" x14ac:dyDescent="0.3">
      <c r="C38" t="s">
        <v>106</v>
      </c>
      <c r="G38" t="s">
        <v>103</v>
      </c>
    </row>
    <row r="39" spans="3:7" x14ac:dyDescent="0.3">
      <c r="C39" t="s">
        <v>107</v>
      </c>
      <c r="G39" t="s">
        <v>104</v>
      </c>
    </row>
    <row r="40" spans="3:7" x14ac:dyDescent="0.3">
      <c r="C40" t="s">
        <v>108</v>
      </c>
      <c r="G40" t="s">
        <v>105</v>
      </c>
    </row>
    <row r="41" spans="3:7" x14ac:dyDescent="0.3">
      <c r="C41" t="s">
        <v>109</v>
      </c>
      <c r="G41" t="s">
        <v>106</v>
      </c>
    </row>
    <row r="42" spans="3:7" x14ac:dyDescent="0.3">
      <c r="C42" t="s">
        <v>110</v>
      </c>
      <c r="G42" t="s">
        <v>107</v>
      </c>
    </row>
    <row r="43" spans="3:7" x14ac:dyDescent="0.3">
      <c r="C43" t="s">
        <v>111</v>
      </c>
      <c r="G43" t="s">
        <v>108</v>
      </c>
    </row>
    <row r="44" spans="3:7" x14ac:dyDescent="0.3">
      <c r="C44" t="s">
        <v>112</v>
      </c>
      <c r="G44" t="s">
        <v>109</v>
      </c>
    </row>
    <row r="45" spans="3:7" x14ac:dyDescent="0.3">
      <c r="C45" t="s">
        <v>113</v>
      </c>
      <c r="G45" t="s">
        <v>110</v>
      </c>
    </row>
    <row r="46" spans="3:7" x14ac:dyDescent="0.3">
      <c r="C46" t="s">
        <v>114</v>
      </c>
      <c r="G46" t="s">
        <v>111</v>
      </c>
    </row>
    <row r="47" spans="3:7" x14ac:dyDescent="0.3">
      <c r="C47" t="s">
        <v>115</v>
      </c>
      <c r="G47" t="s">
        <v>112</v>
      </c>
    </row>
    <row r="48" spans="3:7" x14ac:dyDescent="0.3">
      <c r="C48" t="s">
        <v>116</v>
      </c>
      <c r="G48" t="s">
        <v>113</v>
      </c>
    </row>
    <row r="49" spans="3:7" x14ac:dyDescent="0.3">
      <c r="C49" t="s">
        <v>117</v>
      </c>
      <c r="G49" t="s">
        <v>114</v>
      </c>
    </row>
    <row r="50" spans="3:7" x14ac:dyDescent="0.3">
      <c r="C50" t="s">
        <v>118</v>
      </c>
      <c r="G50" t="s">
        <v>115</v>
      </c>
    </row>
    <row r="51" spans="3:7" x14ac:dyDescent="0.3">
      <c r="C51" t="s">
        <v>120</v>
      </c>
      <c r="G51" t="s">
        <v>116</v>
      </c>
    </row>
    <row r="52" spans="3:7" x14ac:dyDescent="0.3">
      <c r="C52" t="s">
        <v>121</v>
      </c>
      <c r="G52" t="s">
        <v>117</v>
      </c>
    </row>
    <row r="53" spans="3:7" x14ac:dyDescent="0.3">
      <c r="C53" t="s">
        <v>122</v>
      </c>
      <c r="G53" t="s">
        <v>118</v>
      </c>
    </row>
    <row r="54" spans="3:7" x14ac:dyDescent="0.3">
      <c r="C54" t="s">
        <v>123</v>
      </c>
      <c r="G54" t="s">
        <v>120</v>
      </c>
    </row>
    <row r="55" spans="3:7" x14ac:dyDescent="0.3">
      <c r="C55" t="s">
        <v>124</v>
      </c>
      <c r="G55" t="s">
        <v>121</v>
      </c>
    </row>
    <row r="56" spans="3:7" x14ac:dyDescent="0.3">
      <c r="C56" t="s">
        <v>125</v>
      </c>
      <c r="G56" t="s">
        <v>122</v>
      </c>
    </row>
    <row r="57" spans="3:7" x14ac:dyDescent="0.3">
      <c r="C57" t="s">
        <v>126</v>
      </c>
      <c r="G57" t="s">
        <v>123</v>
      </c>
    </row>
    <row r="58" spans="3:7" x14ac:dyDescent="0.3">
      <c r="C58" t="s">
        <v>127</v>
      </c>
      <c r="G58" t="s">
        <v>124</v>
      </c>
    </row>
    <row r="59" spans="3:7" x14ac:dyDescent="0.3">
      <c r="C59" t="s">
        <v>128</v>
      </c>
      <c r="G59" t="s">
        <v>125</v>
      </c>
    </row>
    <row r="60" spans="3:7" x14ac:dyDescent="0.3">
      <c r="C60" t="s">
        <v>129</v>
      </c>
      <c r="G60" t="s">
        <v>126</v>
      </c>
    </row>
    <row r="61" spans="3:7" x14ac:dyDescent="0.3">
      <c r="C61" t="s">
        <v>130</v>
      </c>
      <c r="G61" t="s">
        <v>127</v>
      </c>
    </row>
    <row r="62" spans="3:7" x14ac:dyDescent="0.3">
      <c r="C62" t="s">
        <v>131</v>
      </c>
      <c r="G62" t="s">
        <v>128</v>
      </c>
    </row>
    <row r="63" spans="3:7" x14ac:dyDescent="0.3">
      <c r="C63" t="s">
        <v>132</v>
      </c>
      <c r="G63" t="s">
        <v>129</v>
      </c>
    </row>
    <row r="64" spans="3:7" x14ac:dyDescent="0.3">
      <c r="C64" t="s">
        <v>133</v>
      </c>
      <c r="G64" t="s">
        <v>130</v>
      </c>
    </row>
    <row r="65" spans="3:7" x14ac:dyDescent="0.3">
      <c r="C65" t="s">
        <v>134</v>
      </c>
      <c r="G65" t="s">
        <v>131</v>
      </c>
    </row>
    <row r="66" spans="3:7" x14ac:dyDescent="0.3">
      <c r="C66" t="s">
        <v>135</v>
      </c>
      <c r="G66" t="s">
        <v>132</v>
      </c>
    </row>
    <row r="67" spans="3:7" x14ac:dyDescent="0.3">
      <c r="C67" t="s">
        <v>136</v>
      </c>
      <c r="G67" t="s">
        <v>133</v>
      </c>
    </row>
    <row r="68" spans="3:7" x14ac:dyDescent="0.3">
      <c r="C68" t="s">
        <v>137</v>
      </c>
      <c r="G68" t="s">
        <v>439</v>
      </c>
    </row>
    <row r="69" spans="3:7" x14ac:dyDescent="0.3">
      <c r="C69" t="s">
        <v>138</v>
      </c>
      <c r="G69" t="s">
        <v>134</v>
      </c>
    </row>
    <row r="70" spans="3:7" x14ac:dyDescent="0.3">
      <c r="C70" t="s">
        <v>139</v>
      </c>
      <c r="G70" t="s">
        <v>135</v>
      </c>
    </row>
    <row r="71" spans="3:7" x14ac:dyDescent="0.3">
      <c r="C71" t="s">
        <v>140</v>
      </c>
      <c r="G71" t="s">
        <v>136</v>
      </c>
    </row>
    <row r="72" spans="3:7" x14ac:dyDescent="0.3">
      <c r="C72" t="s">
        <v>141</v>
      </c>
      <c r="G72" t="s">
        <v>137</v>
      </c>
    </row>
    <row r="73" spans="3:7" x14ac:dyDescent="0.3">
      <c r="C73" t="s">
        <v>142</v>
      </c>
      <c r="G73" t="s">
        <v>138</v>
      </c>
    </row>
    <row r="74" spans="3:7" x14ac:dyDescent="0.3">
      <c r="C74" t="s">
        <v>143</v>
      </c>
      <c r="G74" t="s">
        <v>139</v>
      </c>
    </row>
    <row r="75" spans="3:7" x14ac:dyDescent="0.3">
      <c r="C75" t="s">
        <v>144</v>
      </c>
      <c r="G75" t="s">
        <v>140</v>
      </c>
    </row>
    <row r="76" spans="3:7" x14ac:dyDescent="0.3">
      <c r="C76" t="s">
        <v>145</v>
      </c>
      <c r="G76" t="s">
        <v>141</v>
      </c>
    </row>
    <row r="77" spans="3:7" x14ac:dyDescent="0.3">
      <c r="C77" t="s">
        <v>146</v>
      </c>
      <c r="G77" t="s">
        <v>142</v>
      </c>
    </row>
    <row r="78" spans="3:7" x14ac:dyDescent="0.3">
      <c r="C78" t="s">
        <v>147</v>
      </c>
      <c r="G78" t="s">
        <v>143</v>
      </c>
    </row>
    <row r="79" spans="3:7" x14ac:dyDescent="0.3">
      <c r="C79" t="s">
        <v>148</v>
      </c>
      <c r="G79" t="s">
        <v>144</v>
      </c>
    </row>
    <row r="80" spans="3:7" x14ac:dyDescent="0.3">
      <c r="C80" t="s">
        <v>150</v>
      </c>
      <c r="G80" t="s">
        <v>145</v>
      </c>
    </row>
    <row r="81" spans="3:7" x14ac:dyDescent="0.3">
      <c r="C81" t="s">
        <v>151</v>
      </c>
      <c r="G81" t="s">
        <v>146</v>
      </c>
    </row>
    <row r="82" spans="3:7" x14ac:dyDescent="0.3">
      <c r="C82" t="s">
        <v>152</v>
      </c>
      <c r="G82" t="s">
        <v>440</v>
      </c>
    </row>
    <row r="83" spans="3:7" x14ac:dyDescent="0.3">
      <c r="C83" t="s">
        <v>153</v>
      </c>
      <c r="G83" t="s">
        <v>147</v>
      </c>
    </row>
    <row r="84" spans="3:7" x14ac:dyDescent="0.3">
      <c r="C84" t="s">
        <v>154</v>
      </c>
      <c r="G84" t="s">
        <v>148</v>
      </c>
    </row>
    <row r="85" spans="3:7" x14ac:dyDescent="0.3">
      <c r="C85" t="s">
        <v>155</v>
      </c>
      <c r="G85" t="s">
        <v>149</v>
      </c>
    </row>
    <row r="86" spans="3:7" x14ac:dyDescent="0.3">
      <c r="C86" t="s">
        <v>156</v>
      </c>
      <c r="G86" t="s">
        <v>150</v>
      </c>
    </row>
    <row r="87" spans="3:7" x14ac:dyDescent="0.3">
      <c r="C87" t="s">
        <v>157</v>
      </c>
      <c r="G87" t="s">
        <v>151</v>
      </c>
    </row>
    <row r="88" spans="3:7" x14ac:dyDescent="0.3">
      <c r="C88" t="s">
        <v>158</v>
      </c>
      <c r="G88" t="s">
        <v>152</v>
      </c>
    </row>
    <row r="89" spans="3:7" x14ac:dyDescent="0.3">
      <c r="C89" t="s">
        <v>159</v>
      </c>
      <c r="G89" t="s">
        <v>153</v>
      </c>
    </row>
    <row r="90" spans="3:7" x14ac:dyDescent="0.3">
      <c r="C90" t="s">
        <v>160</v>
      </c>
      <c r="G90" t="s">
        <v>154</v>
      </c>
    </row>
    <row r="91" spans="3:7" x14ac:dyDescent="0.3">
      <c r="C91" t="s">
        <v>161</v>
      </c>
      <c r="G91" t="s">
        <v>155</v>
      </c>
    </row>
    <row r="92" spans="3:7" x14ac:dyDescent="0.3">
      <c r="C92" t="s">
        <v>162</v>
      </c>
      <c r="G92" t="s">
        <v>156</v>
      </c>
    </row>
    <row r="93" spans="3:7" x14ac:dyDescent="0.3">
      <c r="C93" t="s">
        <v>163</v>
      </c>
      <c r="G93" t="s">
        <v>157</v>
      </c>
    </row>
    <row r="94" spans="3:7" x14ac:dyDescent="0.3">
      <c r="C94" t="s">
        <v>165</v>
      </c>
      <c r="G94" t="s">
        <v>158</v>
      </c>
    </row>
    <row r="95" spans="3:7" x14ac:dyDescent="0.3">
      <c r="C95" t="s">
        <v>166</v>
      </c>
      <c r="G95" t="s">
        <v>159</v>
      </c>
    </row>
    <row r="96" spans="3:7" x14ac:dyDescent="0.3">
      <c r="C96" t="s">
        <v>167</v>
      </c>
      <c r="G96" t="s">
        <v>160</v>
      </c>
    </row>
    <row r="97" spans="3:7" x14ac:dyDescent="0.3">
      <c r="C97" t="s">
        <v>168</v>
      </c>
      <c r="G97" t="s">
        <v>161</v>
      </c>
    </row>
    <row r="98" spans="3:7" x14ac:dyDescent="0.3">
      <c r="C98" t="s">
        <v>169</v>
      </c>
      <c r="G98" t="s">
        <v>162</v>
      </c>
    </row>
    <row r="99" spans="3:7" x14ac:dyDescent="0.3">
      <c r="C99" t="s">
        <v>421</v>
      </c>
      <c r="G99" t="s">
        <v>163</v>
      </c>
    </row>
    <row r="100" spans="3:7" x14ac:dyDescent="0.3">
      <c r="C100" t="s">
        <v>170</v>
      </c>
      <c r="G100" t="s">
        <v>441</v>
      </c>
    </row>
    <row r="101" spans="3:7" x14ac:dyDescent="0.3">
      <c r="C101" t="s">
        <v>171</v>
      </c>
      <c r="G101" t="s">
        <v>165</v>
      </c>
    </row>
    <row r="102" spans="3:7" x14ac:dyDescent="0.3">
      <c r="C102" t="s">
        <v>172</v>
      </c>
      <c r="G102" t="s">
        <v>166</v>
      </c>
    </row>
    <row r="103" spans="3:7" x14ac:dyDescent="0.3">
      <c r="C103" t="s">
        <v>173</v>
      </c>
      <c r="G103" t="s">
        <v>442</v>
      </c>
    </row>
    <row r="104" spans="3:7" x14ac:dyDescent="0.3">
      <c r="C104" t="s">
        <v>174</v>
      </c>
      <c r="G104" t="s">
        <v>167</v>
      </c>
    </row>
    <row r="105" spans="3:7" x14ac:dyDescent="0.3">
      <c r="C105" t="s">
        <v>175</v>
      </c>
      <c r="G105" t="s">
        <v>168</v>
      </c>
    </row>
    <row r="106" spans="3:7" x14ac:dyDescent="0.3">
      <c r="C106" t="s">
        <v>176</v>
      </c>
      <c r="G106" t="s">
        <v>169</v>
      </c>
    </row>
    <row r="107" spans="3:7" x14ac:dyDescent="0.3">
      <c r="C107" t="s">
        <v>177</v>
      </c>
      <c r="G107" t="s">
        <v>421</v>
      </c>
    </row>
    <row r="108" spans="3:7" x14ac:dyDescent="0.3">
      <c r="C108" t="s">
        <v>178</v>
      </c>
      <c r="G108" t="s">
        <v>170</v>
      </c>
    </row>
    <row r="109" spans="3:7" x14ac:dyDescent="0.3">
      <c r="C109" t="s">
        <v>179</v>
      </c>
      <c r="G109" t="s">
        <v>171</v>
      </c>
    </row>
    <row r="110" spans="3:7" x14ac:dyDescent="0.3">
      <c r="C110" t="s">
        <v>180</v>
      </c>
      <c r="G110" t="s">
        <v>172</v>
      </c>
    </row>
    <row r="111" spans="3:7" x14ac:dyDescent="0.3">
      <c r="C111" t="s">
        <v>181</v>
      </c>
      <c r="G111" t="s">
        <v>443</v>
      </c>
    </row>
    <row r="112" spans="3:7" x14ac:dyDescent="0.3">
      <c r="C112" t="s">
        <v>182</v>
      </c>
      <c r="G112" t="s">
        <v>173</v>
      </c>
    </row>
    <row r="113" spans="3:7" x14ac:dyDescent="0.3">
      <c r="C113" t="s">
        <v>183</v>
      </c>
      <c r="G113" t="s">
        <v>174</v>
      </c>
    </row>
    <row r="114" spans="3:7" x14ac:dyDescent="0.3">
      <c r="C114" t="s">
        <v>184</v>
      </c>
      <c r="G114" t="s">
        <v>175</v>
      </c>
    </row>
    <row r="115" spans="3:7" x14ac:dyDescent="0.3">
      <c r="C115" t="s">
        <v>185</v>
      </c>
      <c r="G115" t="s">
        <v>176</v>
      </c>
    </row>
    <row r="116" spans="3:7" x14ac:dyDescent="0.3">
      <c r="C116" t="s">
        <v>186</v>
      </c>
      <c r="G116" t="s">
        <v>177</v>
      </c>
    </row>
    <row r="117" spans="3:7" x14ac:dyDescent="0.3">
      <c r="C117" t="s">
        <v>187</v>
      </c>
      <c r="G117" t="s">
        <v>178</v>
      </c>
    </row>
    <row r="118" spans="3:7" x14ac:dyDescent="0.3">
      <c r="C118" t="s">
        <v>188</v>
      </c>
      <c r="G118" t="s">
        <v>179</v>
      </c>
    </row>
    <row r="119" spans="3:7" x14ac:dyDescent="0.3">
      <c r="C119" t="s">
        <v>189</v>
      </c>
      <c r="G119" t="s">
        <v>180</v>
      </c>
    </row>
    <row r="120" spans="3:7" x14ac:dyDescent="0.3">
      <c r="C120" t="s">
        <v>190</v>
      </c>
      <c r="G120" t="s">
        <v>181</v>
      </c>
    </row>
    <row r="121" spans="3:7" x14ac:dyDescent="0.3">
      <c r="C121" t="s">
        <v>191</v>
      </c>
      <c r="G121" t="s">
        <v>444</v>
      </c>
    </row>
    <row r="122" spans="3:7" x14ac:dyDescent="0.3">
      <c r="C122" t="s">
        <v>192</v>
      </c>
      <c r="G122" t="s">
        <v>182</v>
      </c>
    </row>
    <row r="123" spans="3:7" x14ac:dyDescent="0.3">
      <c r="C123" t="s">
        <v>193</v>
      </c>
      <c r="G123" t="s">
        <v>183</v>
      </c>
    </row>
    <row r="124" spans="3:7" x14ac:dyDescent="0.3">
      <c r="C124" t="s">
        <v>194</v>
      </c>
      <c r="G124" t="s">
        <v>184</v>
      </c>
    </row>
    <row r="125" spans="3:7" x14ac:dyDescent="0.3">
      <c r="C125" t="s">
        <v>195</v>
      </c>
      <c r="G125" t="s">
        <v>185</v>
      </c>
    </row>
    <row r="126" spans="3:7" x14ac:dyDescent="0.3">
      <c r="C126" t="s">
        <v>196</v>
      </c>
      <c r="G126" t="s">
        <v>186</v>
      </c>
    </row>
    <row r="127" spans="3:7" x14ac:dyDescent="0.3">
      <c r="C127" t="s">
        <v>197</v>
      </c>
      <c r="G127" t="s">
        <v>187</v>
      </c>
    </row>
    <row r="128" spans="3:7" x14ac:dyDescent="0.3">
      <c r="C128" t="s">
        <v>198</v>
      </c>
      <c r="G128" t="s">
        <v>188</v>
      </c>
    </row>
    <row r="129" spans="3:7" x14ac:dyDescent="0.3">
      <c r="C129" t="s">
        <v>199</v>
      </c>
      <c r="G129" t="s">
        <v>189</v>
      </c>
    </row>
    <row r="130" spans="3:7" x14ac:dyDescent="0.3">
      <c r="C130" t="s">
        <v>200</v>
      </c>
      <c r="G130" t="s">
        <v>445</v>
      </c>
    </row>
    <row r="131" spans="3:7" x14ac:dyDescent="0.3">
      <c r="C131" t="s">
        <v>201</v>
      </c>
      <c r="G131" t="s">
        <v>190</v>
      </c>
    </row>
    <row r="132" spans="3:7" x14ac:dyDescent="0.3">
      <c r="C132" t="s">
        <v>203</v>
      </c>
      <c r="G132" t="s">
        <v>191</v>
      </c>
    </row>
    <row r="133" spans="3:7" x14ac:dyDescent="0.3">
      <c r="C133" t="s">
        <v>204</v>
      </c>
      <c r="G133" t="s">
        <v>192</v>
      </c>
    </row>
    <row r="134" spans="3:7" x14ac:dyDescent="0.3">
      <c r="C134" t="s">
        <v>205</v>
      </c>
      <c r="G134" t="s">
        <v>193</v>
      </c>
    </row>
    <row r="135" spans="3:7" x14ac:dyDescent="0.3">
      <c r="C135" t="s">
        <v>206</v>
      </c>
      <c r="G135" t="s">
        <v>194</v>
      </c>
    </row>
    <row r="136" spans="3:7" x14ac:dyDescent="0.3">
      <c r="C136" t="s">
        <v>207</v>
      </c>
      <c r="G136" t="s">
        <v>195</v>
      </c>
    </row>
    <row r="137" spans="3:7" x14ac:dyDescent="0.3">
      <c r="C137" t="s">
        <v>208</v>
      </c>
      <c r="G137" t="s">
        <v>196</v>
      </c>
    </row>
    <row r="138" spans="3:7" x14ac:dyDescent="0.3">
      <c r="C138" t="s">
        <v>209</v>
      </c>
      <c r="G138" t="s">
        <v>197</v>
      </c>
    </row>
    <row r="139" spans="3:7" x14ac:dyDescent="0.3">
      <c r="C139" t="s">
        <v>210</v>
      </c>
      <c r="G139" t="s">
        <v>198</v>
      </c>
    </row>
    <row r="140" spans="3:7" x14ac:dyDescent="0.3">
      <c r="C140" t="s">
        <v>211</v>
      </c>
      <c r="G140" t="s">
        <v>199</v>
      </c>
    </row>
    <row r="141" spans="3:7" x14ac:dyDescent="0.3">
      <c r="C141" t="s">
        <v>212</v>
      </c>
      <c r="G141" t="s">
        <v>200</v>
      </c>
    </row>
    <row r="142" spans="3:7" x14ac:dyDescent="0.3">
      <c r="C142" t="s">
        <v>213</v>
      </c>
      <c r="G142" t="s">
        <v>201</v>
      </c>
    </row>
    <row r="143" spans="3:7" x14ac:dyDescent="0.3">
      <c r="C143" t="s">
        <v>214</v>
      </c>
      <c r="G143" t="s">
        <v>203</v>
      </c>
    </row>
    <row r="144" spans="3:7" x14ac:dyDescent="0.3">
      <c r="C144" t="s">
        <v>215</v>
      </c>
      <c r="G144" t="s">
        <v>204</v>
      </c>
    </row>
    <row r="145" spans="3:7" x14ac:dyDescent="0.3">
      <c r="C145" t="s">
        <v>216</v>
      </c>
      <c r="G145" t="s">
        <v>205</v>
      </c>
    </row>
    <row r="146" spans="3:7" x14ac:dyDescent="0.3">
      <c r="C146" t="s">
        <v>217</v>
      </c>
      <c r="G146" t="s">
        <v>206</v>
      </c>
    </row>
    <row r="147" spans="3:7" x14ac:dyDescent="0.3">
      <c r="C147" t="s">
        <v>218</v>
      </c>
      <c r="G147" t="s">
        <v>207</v>
      </c>
    </row>
    <row r="148" spans="3:7" x14ac:dyDescent="0.3">
      <c r="C148" t="s">
        <v>219</v>
      </c>
      <c r="G148" t="s">
        <v>446</v>
      </c>
    </row>
    <row r="149" spans="3:7" x14ac:dyDescent="0.3">
      <c r="C149" t="s">
        <v>220</v>
      </c>
      <c r="G149" t="s">
        <v>208</v>
      </c>
    </row>
    <row r="150" spans="3:7" x14ac:dyDescent="0.3">
      <c r="C150" t="s">
        <v>221</v>
      </c>
      <c r="G150" t="s">
        <v>209</v>
      </c>
    </row>
    <row r="151" spans="3:7" x14ac:dyDescent="0.3">
      <c r="C151" t="s">
        <v>222</v>
      </c>
      <c r="G151" t="s">
        <v>210</v>
      </c>
    </row>
    <row r="152" spans="3:7" x14ac:dyDescent="0.3">
      <c r="C152" t="s">
        <v>223</v>
      </c>
      <c r="G152" t="s">
        <v>211</v>
      </c>
    </row>
    <row r="153" spans="3:7" x14ac:dyDescent="0.3">
      <c r="C153" t="s">
        <v>224</v>
      </c>
      <c r="G153" t="s">
        <v>212</v>
      </c>
    </row>
    <row r="154" spans="3:7" x14ac:dyDescent="0.3">
      <c r="C154" t="s">
        <v>225</v>
      </c>
      <c r="G154" t="s">
        <v>213</v>
      </c>
    </row>
    <row r="155" spans="3:7" x14ac:dyDescent="0.3">
      <c r="C155" t="s">
        <v>226</v>
      </c>
      <c r="G155" t="s">
        <v>214</v>
      </c>
    </row>
    <row r="156" spans="3:7" x14ac:dyDescent="0.3">
      <c r="C156" t="s">
        <v>227</v>
      </c>
      <c r="G156" t="s">
        <v>215</v>
      </c>
    </row>
    <row r="157" spans="3:7" x14ac:dyDescent="0.3">
      <c r="C157" t="s">
        <v>228</v>
      </c>
      <c r="G157" t="s">
        <v>216</v>
      </c>
    </row>
    <row r="158" spans="3:7" x14ac:dyDescent="0.3">
      <c r="C158" t="s">
        <v>229</v>
      </c>
      <c r="G158" t="s">
        <v>217</v>
      </c>
    </row>
    <row r="159" spans="3:7" x14ac:dyDescent="0.3">
      <c r="C159" t="s">
        <v>230</v>
      </c>
      <c r="G159" t="s">
        <v>218</v>
      </c>
    </row>
    <row r="160" spans="3:7" x14ac:dyDescent="0.3">
      <c r="C160" t="s">
        <v>231</v>
      </c>
      <c r="G160" t="s">
        <v>447</v>
      </c>
    </row>
    <row r="161" spans="3:7" x14ac:dyDescent="0.3">
      <c r="C161" t="s">
        <v>232</v>
      </c>
      <c r="G161" t="s">
        <v>219</v>
      </c>
    </row>
    <row r="162" spans="3:7" x14ac:dyDescent="0.3">
      <c r="C162" t="s">
        <v>233</v>
      </c>
      <c r="G162" t="s">
        <v>220</v>
      </c>
    </row>
    <row r="163" spans="3:7" x14ac:dyDescent="0.3">
      <c r="C163" t="s">
        <v>234</v>
      </c>
      <c r="G163" t="s">
        <v>221</v>
      </c>
    </row>
    <row r="164" spans="3:7" x14ac:dyDescent="0.3">
      <c r="C164" t="s">
        <v>235</v>
      </c>
      <c r="G164" t="s">
        <v>222</v>
      </c>
    </row>
    <row r="165" spans="3:7" x14ac:dyDescent="0.3">
      <c r="C165" t="s">
        <v>236</v>
      </c>
      <c r="G165" t="s">
        <v>223</v>
      </c>
    </row>
    <row r="166" spans="3:7" x14ac:dyDescent="0.3">
      <c r="C166" t="s">
        <v>237</v>
      </c>
      <c r="G166" t="s">
        <v>224</v>
      </c>
    </row>
    <row r="167" spans="3:7" x14ac:dyDescent="0.3">
      <c r="C167" t="s">
        <v>238</v>
      </c>
      <c r="G167" t="s">
        <v>225</v>
      </c>
    </row>
    <row r="168" spans="3:7" x14ac:dyDescent="0.3">
      <c r="C168" t="s">
        <v>239</v>
      </c>
      <c r="G168" t="s">
        <v>226</v>
      </c>
    </row>
    <row r="169" spans="3:7" x14ac:dyDescent="0.3">
      <c r="C169" t="s">
        <v>240</v>
      </c>
      <c r="G169" t="s">
        <v>227</v>
      </c>
    </row>
    <row r="170" spans="3:7" x14ac:dyDescent="0.3">
      <c r="C170" t="s">
        <v>241</v>
      </c>
      <c r="G170" t="s">
        <v>228</v>
      </c>
    </row>
    <row r="171" spans="3:7" x14ac:dyDescent="0.3">
      <c r="C171" t="s">
        <v>242</v>
      </c>
      <c r="G171" t="s">
        <v>229</v>
      </c>
    </row>
    <row r="172" spans="3:7" x14ac:dyDescent="0.3">
      <c r="C172" t="s">
        <v>243</v>
      </c>
      <c r="G172" t="s">
        <v>230</v>
      </c>
    </row>
    <row r="173" spans="3:7" x14ac:dyDescent="0.3">
      <c r="C173" t="s">
        <v>244</v>
      </c>
      <c r="G173" t="s">
        <v>231</v>
      </c>
    </row>
    <row r="174" spans="3:7" x14ac:dyDescent="0.3">
      <c r="C174" t="s">
        <v>245</v>
      </c>
      <c r="G174" t="s">
        <v>232</v>
      </c>
    </row>
    <row r="175" spans="3:7" x14ac:dyDescent="0.3">
      <c r="C175" t="s">
        <v>246</v>
      </c>
      <c r="G175" t="s">
        <v>233</v>
      </c>
    </row>
    <row r="176" spans="3:7" x14ac:dyDescent="0.3">
      <c r="C176" t="s">
        <v>247</v>
      </c>
      <c r="G176" t="s">
        <v>234</v>
      </c>
    </row>
    <row r="177" spans="3:7" x14ac:dyDescent="0.3">
      <c r="C177" t="s">
        <v>248</v>
      </c>
      <c r="G177" t="s">
        <v>235</v>
      </c>
    </row>
    <row r="178" spans="3:7" x14ac:dyDescent="0.3">
      <c r="C178" t="s">
        <v>249</v>
      </c>
      <c r="G178" t="s">
        <v>236</v>
      </c>
    </row>
    <row r="179" spans="3:7" x14ac:dyDescent="0.3">
      <c r="C179" t="s">
        <v>250</v>
      </c>
      <c r="G179" t="s">
        <v>237</v>
      </c>
    </row>
    <row r="180" spans="3:7" x14ac:dyDescent="0.3">
      <c r="C180" t="s">
        <v>251</v>
      </c>
      <c r="G180" t="s">
        <v>238</v>
      </c>
    </row>
    <row r="181" spans="3:7" x14ac:dyDescent="0.3">
      <c r="C181" t="s">
        <v>252</v>
      </c>
      <c r="G181" t="s">
        <v>239</v>
      </c>
    </row>
    <row r="182" spans="3:7" x14ac:dyDescent="0.3">
      <c r="C182" t="s">
        <v>253</v>
      </c>
      <c r="G182" t="s">
        <v>240</v>
      </c>
    </row>
    <row r="183" spans="3:7" x14ac:dyDescent="0.3">
      <c r="C183" t="s">
        <v>422</v>
      </c>
      <c r="G183" t="s">
        <v>241</v>
      </c>
    </row>
    <row r="184" spans="3:7" x14ac:dyDescent="0.3">
      <c r="C184" t="s">
        <v>255</v>
      </c>
      <c r="G184" t="s">
        <v>242</v>
      </c>
    </row>
    <row r="185" spans="3:7" x14ac:dyDescent="0.3">
      <c r="C185" t="s">
        <v>256</v>
      </c>
      <c r="G185" t="s">
        <v>243</v>
      </c>
    </row>
    <row r="186" spans="3:7" x14ac:dyDescent="0.3">
      <c r="C186" t="s">
        <v>257</v>
      </c>
      <c r="G186" t="s">
        <v>244</v>
      </c>
    </row>
    <row r="187" spans="3:7" x14ac:dyDescent="0.3">
      <c r="C187" t="s">
        <v>259</v>
      </c>
      <c r="G187" t="s">
        <v>245</v>
      </c>
    </row>
    <row r="188" spans="3:7" x14ac:dyDescent="0.3">
      <c r="C188" t="s">
        <v>260</v>
      </c>
      <c r="G188" t="s">
        <v>246</v>
      </c>
    </row>
    <row r="189" spans="3:7" x14ac:dyDescent="0.3">
      <c r="C189" t="s">
        <v>261</v>
      </c>
      <c r="G189" t="s">
        <v>247</v>
      </c>
    </row>
    <row r="190" spans="3:7" x14ac:dyDescent="0.3">
      <c r="C190" t="s">
        <v>262</v>
      </c>
      <c r="G190" t="s">
        <v>248</v>
      </c>
    </row>
    <row r="191" spans="3:7" x14ac:dyDescent="0.3">
      <c r="C191" t="s">
        <v>263</v>
      </c>
      <c r="G191" t="s">
        <v>249</v>
      </c>
    </row>
    <row r="192" spans="3:7" x14ac:dyDescent="0.3">
      <c r="C192" t="s">
        <v>264</v>
      </c>
      <c r="G192" t="s">
        <v>250</v>
      </c>
    </row>
    <row r="193" spans="3:7" x14ac:dyDescent="0.3">
      <c r="C193" t="s">
        <v>281</v>
      </c>
      <c r="G193" t="s">
        <v>251</v>
      </c>
    </row>
    <row r="194" spans="3:7" x14ac:dyDescent="0.3">
      <c r="G194" t="s">
        <v>252</v>
      </c>
    </row>
    <row r="195" spans="3:7" x14ac:dyDescent="0.3">
      <c r="G195" t="s">
        <v>253</v>
      </c>
    </row>
    <row r="196" spans="3:7" x14ac:dyDescent="0.3">
      <c r="G196" t="s">
        <v>422</v>
      </c>
    </row>
    <row r="197" spans="3:7" x14ac:dyDescent="0.3">
      <c r="G197" t="s">
        <v>255</v>
      </c>
    </row>
    <row r="198" spans="3:7" x14ac:dyDescent="0.3">
      <c r="G198" t="s">
        <v>256</v>
      </c>
    </row>
    <row r="199" spans="3:7" x14ac:dyDescent="0.3">
      <c r="G199" t="s">
        <v>257</v>
      </c>
    </row>
    <row r="200" spans="3:7" x14ac:dyDescent="0.3">
      <c r="G200" t="s">
        <v>448</v>
      </c>
    </row>
    <row r="201" spans="3:7" x14ac:dyDescent="0.3">
      <c r="G201" t="s">
        <v>259</v>
      </c>
    </row>
    <row r="202" spans="3:7" x14ac:dyDescent="0.3">
      <c r="G202" t="s">
        <v>260</v>
      </c>
    </row>
    <row r="203" spans="3:7" x14ac:dyDescent="0.3">
      <c r="G203" t="s">
        <v>449</v>
      </c>
    </row>
    <row r="204" spans="3:7" x14ac:dyDescent="0.3">
      <c r="G204" t="s">
        <v>261</v>
      </c>
    </row>
    <row r="205" spans="3:7" x14ac:dyDescent="0.3">
      <c r="G205" t="s">
        <v>262</v>
      </c>
    </row>
    <row r="206" spans="3:7" x14ac:dyDescent="0.3">
      <c r="G206" t="s">
        <v>263</v>
      </c>
    </row>
    <row r="207" spans="3:7" x14ac:dyDescent="0.3">
      <c r="G207" t="s">
        <v>264</v>
      </c>
    </row>
    <row r="208" spans="3:7" x14ac:dyDescent="0.3">
      <c r="G208" t="s">
        <v>281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DE2"/>
  <sheetViews>
    <sheetView topLeftCell="CU1" workbookViewId="0">
      <selection activeCell="CY18" sqref="CY18"/>
    </sheetView>
  </sheetViews>
  <sheetFormatPr defaultRowHeight="14.4" x14ac:dyDescent="0.3"/>
  <sheetData>
    <row r="1" spans="1:109" x14ac:dyDescent="0.3">
      <c r="A1" t="s">
        <v>309</v>
      </c>
      <c r="B1" t="s">
        <v>310</v>
      </c>
      <c r="C1" t="s">
        <v>311</v>
      </c>
      <c r="D1" t="s">
        <v>312</v>
      </c>
      <c r="E1" t="s">
        <v>315</v>
      </c>
      <c r="F1" t="s">
        <v>313</v>
      </c>
      <c r="G1" t="s">
        <v>314</v>
      </c>
      <c r="H1" t="s">
        <v>316</v>
      </c>
      <c r="I1" t="s">
        <v>317</v>
      </c>
      <c r="J1" t="s">
        <v>318</v>
      </c>
      <c r="K1" t="s">
        <v>319</v>
      </c>
      <c r="L1" t="s">
        <v>320</v>
      </c>
      <c r="M1" t="s">
        <v>324</v>
      </c>
      <c r="N1" t="s">
        <v>325</v>
      </c>
      <c r="O1" t="s">
        <v>326</v>
      </c>
      <c r="P1" t="s">
        <v>327</v>
      </c>
      <c r="Q1" t="s">
        <v>328</v>
      </c>
      <c r="R1" t="s">
        <v>329</v>
      </c>
      <c r="S1" t="s">
        <v>330</v>
      </c>
      <c r="T1" t="s">
        <v>331</v>
      </c>
      <c r="U1" t="s">
        <v>333</v>
      </c>
      <c r="V1" t="s">
        <v>334</v>
      </c>
      <c r="W1" t="s">
        <v>335</v>
      </c>
      <c r="Y1" t="s">
        <v>336</v>
      </c>
      <c r="Z1" t="s">
        <v>337</v>
      </c>
      <c r="AA1" t="s">
        <v>332</v>
      </c>
      <c r="AB1" t="s">
        <v>338</v>
      </c>
      <c r="AC1" t="s">
        <v>339</v>
      </c>
      <c r="AD1" t="s">
        <v>340</v>
      </c>
      <c r="AE1" t="s">
        <v>341</v>
      </c>
      <c r="AF1" t="s">
        <v>342</v>
      </c>
      <c r="AG1" t="s">
        <v>343</v>
      </c>
      <c r="AH1" t="s">
        <v>344</v>
      </c>
      <c r="AI1" t="s">
        <v>345</v>
      </c>
      <c r="AJ1" t="s">
        <v>346</v>
      </c>
      <c r="AK1" t="s">
        <v>347</v>
      </c>
      <c r="AL1" t="s">
        <v>348</v>
      </c>
      <c r="AM1" t="s">
        <v>349</v>
      </c>
      <c r="AN1" t="s">
        <v>350</v>
      </c>
      <c r="AO1" t="s">
        <v>351</v>
      </c>
      <c r="AP1" t="s">
        <v>352</v>
      </c>
      <c r="AQ1" t="s">
        <v>353</v>
      </c>
      <c r="AR1" t="s">
        <v>355</v>
      </c>
      <c r="AS1" t="s">
        <v>354</v>
      </c>
      <c r="AT1" t="s">
        <v>356</v>
      </c>
      <c r="AU1" t="s">
        <v>357</v>
      </c>
      <c r="AV1" t="s">
        <v>358</v>
      </c>
      <c r="AW1" t="s">
        <v>359</v>
      </c>
      <c r="AX1" t="s">
        <v>360</v>
      </c>
      <c r="AY1" t="s">
        <v>361</v>
      </c>
      <c r="AZ1" t="s">
        <v>362</v>
      </c>
      <c r="BA1" t="s">
        <v>363</v>
      </c>
      <c r="BB1" t="s">
        <v>364</v>
      </c>
      <c r="BC1" t="s">
        <v>365</v>
      </c>
      <c r="BD1" t="s">
        <v>366</v>
      </c>
      <c r="BE1" t="s">
        <v>367</v>
      </c>
      <c r="BF1" t="s">
        <v>368</v>
      </c>
      <c r="BG1" t="s">
        <v>369</v>
      </c>
      <c r="BH1" t="s">
        <v>370</v>
      </c>
      <c r="BI1" t="s">
        <v>371</v>
      </c>
      <c r="BJ1" t="s">
        <v>372</v>
      </c>
      <c r="BK1" t="s">
        <v>373</v>
      </c>
      <c r="BL1" t="s">
        <v>374</v>
      </c>
      <c r="BM1" t="s">
        <v>375</v>
      </c>
      <c r="BN1" t="s">
        <v>376</v>
      </c>
      <c r="BO1" t="s">
        <v>377</v>
      </c>
      <c r="BP1" t="s">
        <v>378</v>
      </c>
      <c r="BQ1" t="s">
        <v>379</v>
      </c>
      <c r="BR1" t="s">
        <v>380</v>
      </c>
      <c r="BS1" t="s">
        <v>381</v>
      </c>
      <c r="BT1" t="s">
        <v>382</v>
      </c>
      <c r="BU1" t="s">
        <v>383</v>
      </c>
      <c r="BV1" t="s">
        <v>384</v>
      </c>
      <c r="BW1" t="s">
        <v>385</v>
      </c>
      <c r="BX1" t="s">
        <v>386</v>
      </c>
      <c r="BY1" t="s">
        <v>387</v>
      </c>
      <c r="BZ1" t="s">
        <v>388</v>
      </c>
      <c r="CA1" t="s">
        <v>389</v>
      </c>
      <c r="CB1" t="s">
        <v>390</v>
      </c>
      <c r="CC1" t="s">
        <v>391</v>
      </c>
      <c r="CD1" t="s">
        <v>392</v>
      </c>
      <c r="CE1" t="s">
        <v>393</v>
      </c>
      <c r="CF1" t="s">
        <v>394</v>
      </c>
      <c r="CG1" t="s">
        <v>395</v>
      </c>
      <c r="CH1" t="s">
        <v>396</v>
      </c>
      <c r="CI1" t="s">
        <v>397</v>
      </c>
      <c r="CJ1" t="s">
        <v>398</v>
      </c>
      <c r="CK1" t="s">
        <v>399</v>
      </c>
      <c r="CL1" t="s">
        <v>400</v>
      </c>
      <c r="CM1" t="s">
        <v>401</v>
      </c>
      <c r="CN1" t="s">
        <v>402</v>
      </c>
      <c r="CO1" t="s">
        <v>403</v>
      </c>
      <c r="CP1" t="s">
        <v>404</v>
      </c>
      <c r="CQ1" t="s">
        <v>405</v>
      </c>
      <c r="CR1" t="s">
        <v>406</v>
      </c>
      <c r="CS1" t="s">
        <v>407</v>
      </c>
      <c r="CT1" t="s">
        <v>408</v>
      </c>
      <c r="CU1" t="s">
        <v>409</v>
      </c>
      <c r="CV1" t="s">
        <v>410</v>
      </c>
      <c r="CW1" t="s">
        <v>411</v>
      </c>
      <c r="CX1" t="s">
        <v>412</v>
      </c>
      <c r="CY1" t="s">
        <v>413</v>
      </c>
      <c r="CZ1" t="s">
        <v>418</v>
      </c>
      <c r="DA1" t="s">
        <v>414</v>
      </c>
      <c r="DB1" t="s">
        <v>415</v>
      </c>
      <c r="DC1" t="s">
        <v>416</v>
      </c>
      <c r="DD1" t="s">
        <v>417</v>
      </c>
      <c r="DE1" t="s">
        <v>419</v>
      </c>
    </row>
    <row r="2" spans="1:109" x14ac:dyDescent="0.3">
      <c r="A2" s="111">
        <f>'2-1 Homeless Participation'!D3</f>
        <v>0</v>
      </c>
      <c r="B2" s="111" t="str">
        <f>'2-1 Homeless Participation'!D4</f>
        <v>TX-607 Texas Balance of State (BoS) CoC</v>
      </c>
      <c r="C2">
        <f>'2-1 Homeless Participation'!F7</f>
        <v>0</v>
      </c>
      <c r="D2" s="113">
        <f>'2-1 Homeless Participation'!F8</f>
        <v>0</v>
      </c>
      <c r="E2" s="113">
        <f>'2-1 Homeless Participation'!H8</f>
        <v>0</v>
      </c>
      <c r="F2">
        <f>'2-1 Homeless Participation'!C9</f>
        <v>0</v>
      </c>
      <c r="G2" s="112">
        <f>'2-1 Homeless Participation'!A12</f>
        <v>0</v>
      </c>
      <c r="H2">
        <f>'2-1 Homeless Participation'!F14</f>
        <v>0</v>
      </c>
      <c r="I2" s="113">
        <f>'2-1 Homeless Participation'!F15</f>
        <v>0</v>
      </c>
      <c r="J2" s="113">
        <f>'2-1 Homeless Participation'!H15</f>
        <v>0</v>
      </c>
      <c r="K2">
        <f>'2-1 Homeless Participation'!C16</f>
        <v>0</v>
      </c>
      <c r="L2" s="112">
        <f>'2-1 Homeless Participation'!A18</f>
        <v>0</v>
      </c>
      <c r="M2">
        <f>'2-2 Org Experience'!A23</f>
        <v>0</v>
      </c>
      <c r="N2" s="114">
        <f>'2-3 Prior Expenditures'!D7</f>
        <v>0</v>
      </c>
      <c r="O2">
        <f>'2-3 Prior Expenditures'!D8</f>
        <v>0</v>
      </c>
      <c r="P2" s="115">
        <f>'2-3 Prior Expenditures'!D9</f>
        <v>0</v>
      </c>
      <c r="Q2" s="115">
        <f>'2-3 Prior Expenditures'!D10</f>
        <v>0</v>
      </c>
      <c r="R2" s="115">
        <f>'2-3 Prior Expenditures'!D12</f>
        <v>0</v>
      </c>
      <c r="S2" s="114">
        <f>'2-3 Prior Expenditures'!G7</f>
        <v>0</v>
      </c>
      <c r="T2" s="114">
        <f>'2-3 Prior Expenditures'!G8</f>
        <v>0</v>
      </c>
      <c r="U2" s="115">
        <f>'2-3 Prior Expenditures'!G9</f>
        <v>0</v>
      </c>
      <c r="V2" s="115">
        <f>'2-3 Prior Expenditures'!G10</f>
        <v>0</v>
      </c>
      <c r="W2" s="115">
        <f>'2-3 Prior Expenditures'!G12</f>
        <v>0</v>
      </c>
      <c r="X2" s="114">
        <f>'2-3 Prior Expenditures'!J7</f>
        <v>0</v>
      </c>
      <c r="Y2">
        <f>'2-3 Prior Expenditures'!J8</f>
        <v>0</v>
      </c>
      <c r="Z2" s="115">
        <f>'2-3 Prior Expenditures'!J9</f>
        <v>0</v>
      </c>
      <c r="AA2" s="115">
        <f>'2-3 Prior Expenditures'!J10</f>
        <v>0</v>
      </c>
      <c r="AB2" s="115">
        <f>'2-3 Prior Expenditures'!J11</f>
        <v>0</v>
      </c>
      <c r="AC2" s="115">
        <f>'2-3 Prior Expenditures'!J12</f>
        <v>0</v>
      </c>
      <c r="AD2" s="114">
        <f>'2-3 Prior Expenditures'!A17</f>
        <v>0</v>
      </c>
      <c r="AE2">
        <f>'2-4 Previous ESG Outcome'!A7</f>
        <v>0</v>
      </c>
      <c r="AF2">
        <f>'2-4 Previous ESG Outcome'!K7</f>
        <v>0</v>
      </c>
      <c r="AG2">
        <f>'2-4 Previous ESG Outcome'!A8</f>
        <v>0</v>
      </c>
      <c r="AH2">
        <f>'2-4 Previous ESG Outcome'!K8</f>
        <v>0</v>
      </c>
      <c r="AI2">
        <f>'2-4 Previous ESG Outcome'!A9</f>
        <v>0</v>
      </c>
      <c r="AJ2">
        <f>'2-4 Previous ESG Outcome'!K9</f>
        <v>0</v>
      </c>
      <c r="AK2">
        <f>'2-4 Previous ESG Outcome'!A10</f>
        <v>0</v>
      </c>
      <c r="AL2">
        <f>'2-4 Previous ESG Outcome'!K10</f>
        <v>0</v>
      </c>
      <c r="AM2">
        <f>'2-4 Previous ESG Outcome'!D13</f>
        <v>0</v>
      </c>
      <c r="AN2">
        <f>'2-4 Previous ESG Outcome'!G13</f>
        <v>0</v>
      </c>
      <c r="AO2">
        <f>'2-4 Previous ESG Outcome'!J13</f>
        <v>0</v>
      </c>
      <c r="AP2" s="116">
        <f>'2-4 Previous ESG Outcome'!D16</f>
        <v>0</v>
      </c>
      <c r="AQ2" s="116">
        <f>'2-4 Previous ESG Outcome'!E16</f>
        <v>0</v>
      </c>
      <c r="AR2" s="116">
        <f>'2-4 Previous ESG Outcome'!G16</f>
        <v>0</v>
      </c>
      <c r="AS2" s="116">
        <f>'2-4 Previous ESG Outcome'!H16</f>
        <v>0</v>
      </c>
      <c r="AT2" s="116">
        <f>'2-4 Previous ESG Outcome'!J16</f>
        <v>0</v>
      </c>
      <c r="AU2" s="116">
        <f>'2-4 Previous ESG Outcome'!K16</f>
        <v>0</v>
      </c>
      <c r="AV2" s="116">
        <f>'2-4 Previous ESG Outcome'!D20</f>
        <v>0</v>
      </c>
      <c r="AW2" s="116">
        <f>'2-4 Previous ESG Outcome'!E20</f>
        <v>0</v>
      </c>
      <c r="AX2" s="116">
        <f>'2-4 Previous ESG Outcome'!G20</f>
        <v>0</v>
      </c>
      <c r="AY2" s="116">
        <f>'2-4 Previous ESG Outcome'!H20</f>
        <v>0</v>
      </c>
      <c r="AZ2" s="116">
        <f>'2-4 Previous ESG Outcome'!J20</f>
        <v>0</v>
      </c>
      <c r="BA2" s="116">
        <f>'2-4 Previous ESG Outcome'!K20</f>
        <v>0</v>
      </c>
      <c r="BB2" s="116">
        <f>'2-4 Previous ESG Outcome'!D24</f>
        <v>0</v>
      </c>
      <c r="BC2" s="116">
        <f>'2-4 Previous ESG Outcome'!E24</f>
        <v>0</v>
      </c>
      <c r="BD2" s="116">
        <f>'2-4 Previous ESG Outcome'!G24</f>
        <v>0</v>
      </c>
      <c r="BE2" s="116">
        <f>'2-4 Previous ESG Outcome'!H24</f>
        <v>0</v>
      </c>
      <c r="BF2" s="116">
        <f>'2-4 Previous ESG Outcome'!J24</f>
        <v>0</v>
      </c>
      <c r="BG2" s="116">
        <f>'2-4 Previous ESG Outcome'!K24</f>
        <v>0</v>
      </c>
      <c r="BH2" s="116">
        <f>'2-4 Previous ESG Outcome'!D28</f>
        <v>0</v>
      </c>
      <c r="BI2" s="116">
        <f>'2-4 Previous ESG Outcome'!E28</f>
        <v>0</v>
      </c>
      <c r="BJ2" s="116">
        <f>'2-4 Previous ESG Outcome'!G28</f>
        <v>0</v>
      </c>
      <c r="BK2" s="116">
        <f>'2-4 Previous ESG Outcome'!H28</f>
        <v>0</v>
      </c>
      <c r="BL2" s="116">
        <f>'2-4 Previous ESG Outcome'!J28</f>
        <v>0</v>
      </c>
      <c r="BM2" s="116">
        <f>'2-4 Previous ESG Outcome'!K28</f>
        <v>0</v>
      </c>
      <c r="BN2">
        <f>'2-4 Previous ESG Outcome'!A32</f>
        <v>0</v>
      </c>
      <c r="BO2">
        <f>'2-5 Monitoring Results'!A16</f>
        <v>0</v>
      </c>
      <c r="BP2">
        <f>'2-6 Priority Communities'!A7</f>
        <v>0</v>
      </c>
      <c r="BQ2">
        <f>'2-6 Priority Communities'!A8</f>
        <v>0</v>
      </c>
      <c r="BR2">
        <f>'2-6 Priority Communities'!A9</f>
        <v>0</v>
      </c>
      <c r="BS2">
        <f>'2-6 Priority Communities'!A10</f>
        <v>0</v>
      </c>
      <c r="BT2">
        <f>'2-6 Priority Communities'!A11</f>
        <v>0</v>
      </c>
      <c r="BU2">
        <f>'2-6 Priority Communities'!A12</f>
        <v>0</v>
      </c>
      <c r="BV2">
        <f>'2-6 Priority Communities'!A13</f>
        <v>0</v>
      </c>
      <c r="BW2">
        <f>'2-6 Priority Communities'!A14</f>
        <v>0</v>
      </c>
      <c r="BX2">
        <f>'2-6 Priority Communities'!A15</f>
        <v>0</v>
      </c>
      <c r="BY2">
        <f>'2-6 Priority Communities'!A16</f>
        <v>0</v>
      </c>
      <c r="BZ2">
        <f>'2-6 Priority Communities'!A17</f>
        <v>0</v>
      </c>
      <c r="CA2">
        <f>'2-6 Priority Communities'!D7</f>
        <v>0</v>
      </c>
      <c r="CB2">
        <f>'2-6 Priority Communities'!D8</f>
        <v>0</v>
      </c>
      <c r="CC2">
        <f>'2-6 Priority Communities'!D9</f>
        <v>0</v>
      </c>
      <c r="CD2">
        <f>'2-6 Priority Communities'!D10</f>
        <v>0</v>
      </c>
      <c r="CE2">
        <f>'2-6 Priority Communities'!D11</f>
        <v>0</v>
      </c>
      <c r="CF2">
        <f>'2-6 Priority Communities'!D12</f>
        <v>0</v>
      </c>
      <c r="CG2">
        <f>'2-6 Priority Communities'!D13</f>
        <v>0</v>
      </c>
      <c r="CH2">
        <f>'2-6 Priority Communities'!D14</f>
        <v>0</v>
      </c>
      <c r="CI2">
        <f>'2-6 Priority Communities'!D15</f>
        <v>0</v>
      </c>
      <c r="CJ2">
        <f>'2-6 Priority Communities'!D16</f>
        <v>0</v>
      </c>
      <c r="CK2">
        <f>'2-6 Priority Communities'!D17</f>
        <v>0</v>
      </c>
      <c r="CL2">
        <f>'2-6 Priority Communities'!G7</f>
        <v>0</v>
      </c>
      <c r="CM2">
        <f>'2-6 Priority Communities'!G8</f>
        <v>0</v>
      </c>
      <c r="CN2">
        <f>'2-6 Priority Communities'!G9</f>
        <v>0</v>
      </c>
      <c r="CO2">
        <f>'2-6 Priority Communities'!G10</f>
        <v>0</v>
      </c>
      <c r="CP2">
        <f>'2-6 Priority Communities'!G11</f>
        <v>0</v>
      </c>
      <c r="CQ2">
        <f>'2-6 Priority Communities'!G12</f>
        <v>0</v>
      </c>
      <c r="CR2">
        <f>'2-6 Priority Communities'!G13</f>
        <v>0</v>
      </c>
      <c r="CS2">
        <f>'2-6 Priority Communities'!G14</f>
        <v>0</v>
      </c>
      <c r="CT2">
        <f>'2-6 Priority Communities'!G15</f>
        <v>0</v>
      </c>
      <c r="CU2">
        <f>'2-6 Priority Communities'!G16</f>
        <v>0</v>
      </c>
      <c r="CV2">
        <f>'2-6 Priority Communities'!A23</f>
        <v>0</v>
      </c>
      <c r="CW2">
        <f>'2-7 Unserved Areas'!A27</f>
        <v>0</v>
      </c>
      <c r="CX2">
        <f>'2-8 Checklist and Score'!G6</f>
        <v>0</v>
      </c>
      <c r="CY2">
        <f>'2-8 Checklist and Score'!G8</f>
        <v>0</v>
      </c>
      <c r="CZ2">
        <f>'2-8 Checklist and Score'!G9</f>
        <v>0</v>
      </c>
      <c r="DA2">
        <f>'2-8 Checklist and Score'!G10</f>
        <v>0</v>
      </c>
      <c r="DB2">
        <f>'2-8 Checklist and Score'!G11</f>
        <v>0</v>
      </c>
      <c r="DC2">
        <f>'2-8 Checklist and Score'!G12</f>
        <v>0</v>
      </c>
      <c r="DD2">
        <f>'2-8 Checklist and Score'!G13</f>
        <v>0</v>
      </c>
      <c r="DE2">
        <f>'2-8 Checklist and Score'!G14</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D13"/>
  <sheetViews>
    <sheetView workbookViewId="0">
      <selection activeCell="D13" sqref="D13"/>
    </sheetView>
  </sheetViews>
  <sheetFormatPr defaultRowHeight="14.4" x14ac:dyDescent="0.3"/>
  <sheetData>
    <row r="1" spans="1:4" x14ac:dyDescent="0.3">
      <c r="A1" t="s">
        <v>321</v>
      </c>
      <c r="B1" t="s">
        <v>285</v>
      </c>
      <c r="C1" t="s">
        <v>322</v>
      </c>
      <c r="D1" t="s">
        <v>323</v>
      </c>
    </row>
    <row r="2" spans="1:4" x14ac:dyDescent="0.3">
      <c r="A2">
        <f>'2-2 Org Experience'!B7</f>
        <v>0</v>
      </c>
      <c r="B2">
        <f>'2-2 Org Experience'!G7</f>
        <v>0</v>
      </c>
      <c r="C2">
        <f>'2-2 Org Experience'!H7</f>
        <v>0</v>
      </c>
      <c r="D2">
        <f>'2-2 Org Experience'!I7</f>
        <v>0</v>
      </c>
    </row>
    <row r="3" spans="1:4" x14ac:dyDescent="0.3">
      <c r="A3">
        <f>'2-2 Org Experience'!B8</f>
        <v>0</v>
      </c>
      <c r="B3">
        <f>'2-2 Org Experience'!G8</f>
        <v>0</v>
      </c>
      <c r="C3">
        <f>'2-2 Org Experience'!H8</f>
        <v>0</v>
      </c>
      <c r="D3">
        <f>'2-2 Org Experience'!I8</f>
        <v>0</v>
      </c>
    </row>
    <row r="4" spans="1:4" x14ac:dyDescent="0.3">
      <c r="A4">
        <f>'2-2 Org Experience'!B9</f>
        <v>0</v>
      </c>
      <c r="B4">
        <f>'2-2 Org Experience'!G9</f>
        <v>0</v>
      </c>
      <c r="C4">
        <f>'2-2 Org Experience'!H9</f>
        <v>0</v>
      </c>
      <c r="D4">
        <f>'2-2 Org Experience'!I9</f>
        <v>0</v>
      </c>
    </row>
    <row r="5" spans="1:4" x14ac:dyDescent="0.3">
      <c r="A5">
        <f>'2-2 Org Experience'!B10</f>
        <v>0</v>
      </c>
      <c r="B5">
        <f>'2-2 Org Experience'!G10</f>
        <v>0</v>
      </c>
      <c r="C5">
        <f>'2-2 Org Experience'!H10</f>
        <v>0</v>
      </c>
      <c r="D5">
        <f>'2-2 Org Experience'!I10</f>
        <v>0</v>
      </c>
    </row>
    <row r="6" spans="1:4" x14ac:dyDescent="0.3">
      <c r="A6">
        <f>'2-2 Org Experience'!B11</f>
        <v>0</v>
      </c>
      <c r="B6">
        <f>'2-2 Org Experience'!G11</f>
        <v>0</v>
      </c>
      <c r="C6">
        <f>'2-2 Org Experience'!H11</f>
        <v>0</v>
      </c>
      <c r="D6">
        <f>'2-2 Org Experience'!I11</f>
        <v>0</v>
      </c>
    </row>
    <row r="7" spans="1:4" x14ac:dyDescent="0.3">
      <c r="A7">
        <f>'2-2 Org Experience'!B12</f>
        <v>0</v>
      </c>
      <c r="B7">
        <f>'2-2 Org Experience'!G12</f>
        <v>0</v>
      </c>
      <c r="C7">
        <f>'2-2 Org Experience'!H12</f>
        <v>0</v>
      </c>
      <c r="D7">
        <f>'2-2 Org Experience'!I12</f>
        <v>0</v>
      </c>
    </row>
    <row r="8" spans="1:4" x14ac:dyDescent="0.3">
      <c r="A8">
        <f>'2-2 Org Experience'!B13</f>
        <v>0</v>
      </c>
      <c r="B8">
        <f>'2-2 Org Experience'!G13</f>
        <v>0</v>
      </c>
      <c r="C8">
        <f>'2-2 Org Experience'!H13</f>
        <v>0</v>
      </c>
      <c r="D8">
        <f>'2-2 Org Experience'!I13</f>
        <v>0</v>
      </c>
    </row>
    <row r="9" spans="1:4" x14ac:dyDescent="0.3">
      <c r="A9">
        <f>'2-2 Org Experience'!B14</f>
        <v>0</v>
      </c>
      <c r="B9">
        <f>'2-2 Org Experience'!G14</f>
        <v>0</v>
      </c>
      <c r="C9">
        <f>'2-2 Org Experience'!H14</f>
        <v>0</v>
      </c>
      <c r="D9">
        <f>'2-2 Org Experience'!I14</f>
        <v>0</v>
      </c>
    </row>
    <row r="10" spans="1:4" x14ac:dyDescent="0.3">
      <c r="A10">
        <f>'2-2 Org Experience'!B15</f>
        <v>0</v>
      </c>
      <c r="B10">
        <f>'2-2 Org Experience'!G15</f>
        <v>0</v>
      </c>
      <c r="C10">
        <f>'2-2 Org Experience'!H15</f>
        <v>0</v>
      </c>
      <c r="D10">
        <f>'2-2 Org Experience'!I15</f>
        <v>0</v>
      </c>
    </row>
    <row r="11" spans="1:4" x14ac:dyDescent="0.3">
      <c r="A11">
        <f>'2-2 Org Experience'!B16</f>
        <v>0</v>
      </c>
      <c r="B11">
        <f>'2-2 Org Experience'!G16</f>
        <v>0</v>
      </c>
      <c r="C11">
        <f>'2-2 Org Experience'!H16</f>
        <v>0</v>
      </c>
      <c r="D11">
        <f>'2-2 Org Experience'!I16</f>
        <v>0</v>
      </c>
    </row>
    <row r="12" spans="1:4" x14ac:dyDescent="0.3">
      <c r="A12">
        <f>'2-2 Org Experience'!B17</f>
        <v>0</v>
      </c>
      <c r="B12">
        <f>'2-2 Org Experience'!G17</f>
        <v>0</v>
      </c>
      <c r="C12">
        <f>'2-2 Org Experience'!H17</f>
        <v>0</v>
      </c>
      <c r="D12">
        <f>'2-2 Org Experience'!I17</f>
        <v>0</v>
      </c>
    </row>
    <row r="13" spans="1:4" x14ac:dyDescent="0.3">
      <c r="A13">
        <f>'2-2 Org Experience'!B18</f>
        <v>0</v>
      </c>
      <c r="B13">
        <f>'2-2 Org Experience'!G18</f>
        <v>0</v>
      </c>
      <c r="C13">
        <f>'2-2 Org Experience'!H18</f>
        <v>0</v>
      </c>
      <c r="D13">
        <f>'2-2 Org Experience'!I18</f>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A14" sqref="A14:XFD14"/>
    </sheetView>
  </sheetViews>
  <sheetFormatPr defaultRowHeight="14.4" x14ac:dyDescent="0.3"/>
  <sheetData>
    <row r="1" spans="1:2" x14ac:dyDescent="0.3">
      <c r="A1" t="s">
        <v>450</v>
      </c>
      <c r="B1" t="s">
        <v>451</v>
      </c>
    </row>
    <row r="2" spans="1:2" x14ac:dyDescent="0.3">
      <c r="A2">
        <f>'2-7 Unserved Areas'!D8</f>
        <v>0</v>
      </c>
      <c r="B2">
        <f>'2-7 Unserved Areas'!I8</f>
        <v>0</v>
      </c>
    </row>
    <row r="3" spans="1:2" x14ac:dyDescent="0.3">
      <c r="A3">
        <f>'2-7 Unserved Areas'!D9</f>
        <v>0</v>
      </c>
      <c r="B3">
        <f>'2-7 Unserved Areas'!I9</f>
        <v>0</v>
      </c>
    </row>
    <row r="4" spans="1:2" x14ac:dyDescent="0.3">
      <c r="A4">
        <f>'2-7 Unserved Areas'!D10</f>
        <v>0</v>
      </c>
      <c r="B4">
        <f>'2-7 Unserved Areas'!I10</f>
        <v>0</v>
      </c>
    </row>
    <row r="5" spans="1:2" x14ac:dyDescent="0.3">
      <c r="A5">
        <f>'2-7 Unserved Areas'!D11</f>
        <v>0</v>
      </c>
      <c r="B5">
        <f>'2-7 Unserved Areas'!I11</f>
        <v>0</v>
      </c>
    </row>
    <row r="6" spans="1:2" x14ac:dyDescent="0.3">
      <c r="A6">
        <f>'2-7 Unserved Areas'!D12</f>
        <v>0</v>
      </c>
      <c r="B6">
        <f>'2-7 Unserved Areas'!I12</f>
        <v>0</v>
      </c>
    </row>
    <row r="7" spans="1:2" x14ac:dyDescent="0.3">
      <c r="A7">
        <f>'2-7 Unserved Areas'!D13</f>
        <v>0</v>
      </c>
      <c r="B7">
        <f>'2-7 Unserved Areas'!I13</f>
        <v>0</v>
      </c>
    </row>
    <row r="8" spans="1:2" x14ac:dyDescent="0.3">
      <c r="A8">
        <f>'2-7 Unserved Areas'!D14</f>
        <v>0</v>
      </c>
      <c r="B8">
        <f>'2-7 Unserved Areas'!I14</f>
        <v>0</v>
      </c>
    </row>
    <row r="9" spans="1:2" x14ac:dyDescent="0.3">
      <c r="A9">
        <f>'2-7 Unserved Areas'!D15</f>
        <v>0</v>
      </c>
      <c r="B9">
        <f>'2-7 Unserved Areas'!I15</f>
        <v>0</v>
      </c>
    </row>
    <row r="10" spans="1:2" x14ac:dyDescent="0.3">
      <c r="A10">
        <f>'2-7 Unserved Areas'!D16</f>
        <v>0</v>
      </c>
      <c r="B10">
        <f>'2-7 Unserved Areas'!I16</f>
        <v>0</v>
      </c>
    </row>
    <row r="11" spans="1:2" x14ac:dyDescent="0.3">
      <c r="A11">
        <f>'2-7 Unserved Areas'!D17</f>
        <v>0</v>
      </c>
      <c r="B11">
        <f>'2-7 Unserved Areas'!I17</f>
        <v>0</v>
      </c>
    </row>
    <row r="12" spans="1:2" x14ac:dyDescent="0.3">
      <c r="A12">
        <f>'2-7 Unserved Areas'!D18</f>
        <v>0</v>
      </c>
      <c r="B12">
        <f>'2-7 Unserved Areas'!I18</f>
        <v>0</v>
      </c>
    </row>
    <row r="13" spans="1:2" x14ac:dyDescent="0.3">
      <c r="A13">
        <f>'2-7 Unserved Areas'!D19</f>
        <v>0</v>
      </c>
      <c r="B13">
        <f>'2-7 Unserved Areas'!I19</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49"/>
  <sheetViews>
    <sheetView showGridLines="0" view="pageLayout" zoomScaleNormal="100" workbookViewId="0">
      <selection activeCell="C3" sqref="C3"/>
    </sheetView>
  </sheetViews>
  <sheetFormatPr defaultColWidth="0" defaultRowHeight="0" customHeight="1" zeroHeight="1" x14ac:dyDescent="0.3"/>
  <cols>
    <col min="1" max="1" width="6.5546875" style="1" customWidth="1"/>
    <col min="2" max="2" width="11.44140625" style="1" customWidth="1"/>
    <col min="3" max="3" width="12.44140625" style="1" customWidth="1"/>
    <col min="4" max="4" width="7.88671875" style="1" customWidth="1"/>
    <col min="5" max="5" width="10.6640625" style="1" customWidth="1"/>
    <col min="6" max="6" width="10.5546875" style="1" customWidth="1"/>
    <col min="7" max="7" width="9.109375" style="1" customWidth="1"/>
    <col min="8" max="8" width="10.5546875" style="1" customWidth="1"/>
    <col min="9" max="9" width="18.109375" style="1" customWidth="1"/>
    <col min="10" max="10" width="1.88671875" style="38" customWidth="1"/>
    <col min="11" max="16384" width="9.109375" style="38" hidden="1"/>
  </cols>
  <sheetData>
    <row r="1" spans="1:10" ht="14.4" x14ac:dyDescent="0.3"/>
    <row r="2" spans="1:10" ht="15.6" x14ac:dyDescent="0.3">
      <c r="A2" s="166" t="s">
        <v>40</v>
      </c>
      <c r="B2" s="167"/>
      <c r="C2" s="167"/>
      <c r="D2" s="167"/>
      <c r="E2" s="167"/>
      <c r="F2" s="167"/>
      <c r="G2" s="167"/>
      <c r="H2" s="167"/>
      <c r="I2" s="167"/>
      <c r="J2" s="41"/>
    </row>
    <row r="3" spans="1:10" ht="14.4" x14ac:dyDescent="0.3">
      <c r="A3" s="58" t="s">
        <v>278</v>
      </c>
      <c r="B3" s="56"/>
      <c r="C3" s="57"/>
      <c r="D3" s="176"/>
      <c r="E3" s="177"/>
      <c r="F3" s="177"/>
      <c r="G3" s="177"/>
      <c r="H3" s="177"/>
      <c r="I3" s="178"/>
      <c r="J3" s="41"/>
    </row>
    <row r="4" spans="1:10" ht="14.4" x14ac:dyDescent="0.3">
      <c r="A4" s="179" t="s">
        <v>279</v>
      </c>
      <c r="B4" s="180"/>
      <c r="C4" s="180"/>
      <c r="D4" s="181" t="s">
        <v>273</v>
      </c>
      <c r="E4" s="182"/>
      <c r="F4" s="182"/>
      <c r="G4" s="182"/>
      <c r="H4" s="182"/>
      <c r="I4" s="183"/>
      <c r="J4" s="41"/>
    </row>
    <row r="5" spans="1:10" ht="42" customHeight="1" x14ac:dyDescent="0.3">
      <c r="A5" s="168" t="s">
        <v>12</v>
      </c>
      <c r="B5" s="169"/>
      <c r="C5" s="169"/>
      <c r="D5" s="169"/>
      <c r="E5" s="169"/>
      <c r="F5" s="169"/>
      <c r="G5" s="169"/>
      <c r="H5" s="169"/>
      <c r="I5" s="169"/>
      <c r="J5" s="41"/>
    </row>
    <row r="6" spans="1:10" s="39" customFormat="1" ht="63.75" customHeight="1" x14ac:dyDescent="0.3">
      <c r="A6" s="16" t="s">
        <v>11</v>
      </c>
      <c r="B6" s="172" t="s">
        <v>10</v>
      </c>
      <c r="C6" s="173"/>
      <c r="D6" s="173"/>
      <c r="E6" s="173"/>
      <c r="F6" s="173"/>
      <c r="G6" s="173"/>
      <c r="H6" s="173"/>
      <c r="I6" s="173"/>
      <c r="J6" s="42"/>
    </row>
    <row r="7" spans="1:10" s="40" customFormat="1" ht="16.5" customHeight="1" x14ac:dyDescent="0.3">
      <c r="A7" s="174" t="s">
        <v>5</v>
      </c>
      <c r="B7" s="173"/>
      <c r="C7" s="173"/>
      <c r="D7" s="173"/>
      <c r="E7" s="173"/>
      <c r="F7" s="175"/>
      <c r="G7" s="175"/>
      <c r="H7" s="175"/>
      <c r="I7" s="175"/>
      <c r="J7" s="43"/>
    </row>
    <row r="8" spans="1:10" ht="21" customHeight="1" x14ac:dyDescent="0.3">
      <c r="A8" s="15" t="s">
        <v>9</v>
      </c>
      <c r="B8" s="14"/>
      <c r="C8" s="12"/>
      <c r="D8" s="12"/>
      <c r="E8" s="12" t="s">
        <v>3</v>
      </c>
      <c r="F8" s="89"/>
      <c r="G8" s="12" t="s">
        <v>2</v>
      </c>
      <c r="H8" s="90"/>
      <c r="I8" s="12"/>
      <c r="J8" s="41"/>
    </row>
    <row r="9" spans="1:10" s="37" customFormat="1" ht="14.4" x14ac:dyDescent="0.3">
      <c r="A9" s="35" t="s">
        <v>1</v>
      </c>
      <c r="B9" s="36"/>
      <c r="C9" s="187"/>
      <c r="D9" s="188"/>
      <c r="E9" s="188"/>
      <c r="F9" s="188"/>
      <c r="G9" s="188"/>
      <c r="H9" s="188"/>
      <c r="I9" s="188"/>
      <c r="J9" s="44"/>
    </row>
    <row r="10" spans="1:10" s="37" customFormat="1" ht="41.25" customHeight="1" x14ac:dyDescent="0.3">
      <c r="A10" s="35"/>
      <c r="B10" s="36"/>
      <c r="C10" s="189"/>
      <c r="D10" s="189"/>
      <c r="E10" s="189"/>
      <c r="F10" s="189"/>
      <c r="G10" s="189"/>
      <c r="H10" s="189"/>
      <c r="I10" s="189"/>
      <c r="J10" s="44"/>
    </row>
    <row r="11" spans="1:10" s="39" customFormat="1" ht="12" customHeight="1" x14ac:dyDescent="0.3">
      <c r="A11" s="13"/>
      <c r="B11" s="12"/>
      <c r="C11" s="12"/>
      <c r="D11" s="12"/>
      <c r="E11" s="12"/>
      <c r="F11" s="12"/>
      <c r="G11" s="12"/>
      <c r="H11" s="12"/>
      <c r="I11" s="12"/>
      <c r="J11" s="42"/>
    </row>
    <row r="12" spans="1:10" ht="31.5" customHeight="1" x14ac:dyDescent="0.3">
      <c r="A12" s="91">
        <v>0</v>
      </c>
      <c r="B12" s="10" t="s">
        <v>8</v>
      </c>
      <c r="C12" s="9"/>
      <c r="D12" s="9"/>
      <c r="E12" s="9"/>
      <c r="F12" s="9"/>
      <c r="G12" s="9"/>
      <c r="H12" s="9"/>
      <c r="I12" s="9"/>
      <c r="J12" s="41"/>
    </row>
    <row r="13" spans="1:10" s="39" customFormat="1" ht="47.25" customHeight="1" x14ac:dyDescent="0.3">
      <c r="A13" s="8" t="s">
        <v>7</v>
      </c>
      <c r="B13" s="170" t="s">
        <v>6</v>
      </c>
      <c r="C13" s="171"/>
      <c r="D13" s="171"/>
      <c r="E13" s="171"/>
      <c r="F13" s="171"/>
      <c r="G13" s="171"/>
      <c r="H13" s="171"/>
      <c r="I13" s="171"/>
      <c r="J13" s="42"/>
    </row>
    <row r="14" spans="1:10" ht="16.5" customHeight="1" x14ac:dyDescent="0.3">
      <c r="A14" s="190" t="s">
        <v>5</v>
      </c>
      <c r="B14" s="191"/>
      <c r="C14" s="191"/>
      <c r="D14" s="191"/>
      <c r="E14" s="191"/>
      <c r="F14" s="175"/>
      <c r="G14" s="175"/>
      <c r="H14" s="175"/>
      <c r="I14" s="175"/>
      <c r="J14" s="41"/>
    </row>
    <row r="15" spans="1:10" ht="21" customHeight="1" x14ac:dyDescent="0.3">
      <c r="A15" s="7" t="s">
        <v>4</v>
      </c>
      <c r="B15" s="5"/>
      <c r="C15" s="6"/>
      <c r="D15" s="6"/>
      <c r="E15" s="6" t="s">
        <v>3</v>
      </c>
      <c r="F15" s="89"/>
      <c r="G15" s="6" t="s">
        <v>2</v>
      </c>
      <c r="H15" s="90"/>
      <c r="I15" s="6"/>
      <c r="J15" s="41"/>
    </row>
    <row r="16" spans="1:10" s="37" customFormat="1" ht="14.4" x14ac:dyDescent="0.3">
      <c r="A16" s="184" t="s">
        <v>48</v>
      </c>
      <c r="B16" s="185"/>
      <c r="C16" s="187"/>
      <c r="D16" s="188"/>
      <c r="E16" s="188"/>
      <c r="F16" s="188"/>
      <c r="G16" s="188"/>
      <c r="H16" s="188"/>
      <c r="I16" s="188"/>
      <c r="J16" s="44"/>
    </row>
    <row r="17" spans="1:10" s="37" customFormat="1" ht="41.25" customHeight="1" x14ac:dyDescent="0.3">
      <c r="A17" s="186"/>
      <c r="B17" s="185"/>
      <c r="C17" s="189"/>
      <c r="D17" s="189"/>
      <c r="E17" s="189"/>
      <c r="F17" s="189"/>
      <c r="G17" s="189"/>
      <c r="H17" s="189"/>
      <c r="I17" s="189"/>
      <c r="J17" s="44"/>
    </row>
    <row r="18" spans="1:10" ht="31.5" customHeight="1" x14ac:dyDescent="0.3">
      <c r="A18" s="92">
        <v>0</v>
      </c>
      <c r="B18" s="4" t="s">
        <v>0</v>
      </c>
      <c r="C18" s="3"/>
      <c r="D18" s="3"/>
      <c r="E18" s="3"/>
      <c r="F18" s="3"/>
      <c r="G18" s="3"/>
      <c r="H18" s="3"/>
      <c r="I18" s="3"/>
      <c r="J18" s="41"/>
    </row>
    <row r="19" spans="1:10" ht="15.75" customHeight="1" x14ac:dyDescent="0.3">
      <c r="B19" s="2"/>
      <c r="C19" s="2"/>
      <c r="D19" s="2"/>
      <c r="E19" s="2"/>
      <c r="F19" s="2"/>
      <c r="G19" s="2"/>
      <c r="H19" s="2"/>
      <c r="I19" s="2"/>
    </row>
    <row r="20" spans="1:10" ht="14.4" x14ac:dyDescent="0.3"/>
    <row r="21" spans="1:10" ht="14.4" x14ac:dyDescent="0.3"/>
    <row r="22" spans="1:10" ht="14.4" x14ac:dyDescent="0.3"/>
    <row r="23" spans="1:10" ht="14.4" x14ac:dyDescent="0.3"/>
    <row r="24" spans="1:10" ht="14.4" x14ac:dyDescent="0.3"/>
    <row r="25" spans="1:10" ht="14.4" x14ac:dyDescent="0.3"/>
    <row r="26" spans="1:10" ht="14.4" x14ac:dyDescent="0.3"/>
    <row r="27" spans="1:10" ht="14.4" x14ac:dyDescent="0.3"/>
    <row r="28" spans="1:10" ht="14.4" x14ac:dyDescent="0.3">
      <c r="C28" s="35"/>
    </row>
    <row r="29" spans="1:10" ht="14.4" x14ac:dyDescent="0.3"/>
    <row r="30" spans="1:10" ht="14.4" x14ac:dyDescent="0.3"/>
    <row r="31" spans="1:10" ht="14.4" x14ac:dyDescent="0.3"/>
    <row r="32" spans="1:10" ht="14.4" x14ac:dyDescent="0.3"/>
    <row r="33" ht="14.4" x14ac:dyDescent="0.3"/>
    <row r="34" ht="14.4" x14ac:dyDescent="0.3"/>
    <row r="35" ht="14.4" x14ac:dyDescent="0.3"/>
    <row r="36" ht="14.4" x14ac:dyDescent="0.3"/>
    <row r="37" ht="14.4" x14ac:dyDescent="0.3"/>
    <row r="38" ht="14.4" x14ac:dyDescent="0.3"/>
    <row r="39" ht="14.4" x14ac:dyDescent="0.3"/>
    <row r="40" ht="14.4" x14ac:dyDescent="0.3"/>
    <row r="41" ht="14.4" x14ac:dyDescent="0.3"/>
    <row r="42" ht="14.4" x14ac:dyDescent="0.3"/>
    <row r="43" ht="14.4"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sheetData>
  <sheetProtection sheet="1" objects="1" scenarios="1" selectLockedCells="1"/>
  <mergeCells count="14">
    <mergeCell ref="A16:B17"/>
    <mergeCell ref="C9:I10"/>
    <mergeCell ref="C16:I17"/>
    <mergeCell ref="A14:E14"/>
    <mergeCell ref="F14:I14"/>
    <mergeCell ref="A2:I2"/>
    <mergeCell ref="A5:I5"/>
    <mergeCell ref="B13:I13"/>
    <mergeCell ref="B6:I6"/>
    <mergeCell ref="A7:E7"/>
    <mergeCell ref="F7:I7"/>
    <mergeCell ref="D3:I3"/>
    <mergeCell ref="A4:C4"/>
    <mergeCell ref="D4:I4"/>
  </mergeCells>
  <dataValidations xWindow="443" yWindow="422" count="10">
    <dataValidation type="list" allowBlank="1" showInputMessage="1" showErrorMessage="1" promptTitle="POINTS SELECTION" prompt="Number of points requested under category &quot;Homeless Facilities Participation.&quot;" sqref="A18">
      <formula1>"0,1"</formula1>
    </dataValidation>
    <dataValidation type="list" allowBlank="1" showInputMessage="1" showErrorMessage="1" promptTitle="Homeless Policy Coordination" prompt="Number of points requested under category &quot;Homeless Policy Consultation.&quot;" sqref="A12">
      <formula1>"0,2"</formula1>
    </dataValidation>
    <dataValidation allowBlank="1" showInputMessage="1" showErrorMessage="1" prompt="Name or client number of Program Participant" sqref="F14:I14 F7:I7"/>
    <dataValidation allowBlank="1" showInputMessage="1" showErrorMessage="1" promptTitle="Date" prompt="Start date of role" sqref="F8"/>
    <dataValidation allowBlank="1" showInputMessage="1" showErrorMessage="1" promptTitle="Date" prompt="End date of role" sqref="H8"/>
    <dataValidation allowBlank="1" showInputMessage="1" showErrorMessage="1" prompt="Brief description of role " sqref="J9:XFD10 C9"/>
    <dataValidation allowBlank="1" showInputMessage="1" showErrorMessage="1" promptTitle="Date" prompt="Start date of participation" sqref="F15"/>
    <dataValidation allowBlank="1" showInputMessage="1" showErrorMessage="1" promptTitle="Date" prompt="End date of participation" sqref="H15"/>
    <dataValidation allowBlank="1" showInputMessage="1" showErrorMessage="1" prompt="Brief description of participation" sqref="J16:XFD17 C16"/>
    <dataValidation type="textLength" operator="greaterThan" allowBlank="1" showInputMessage="1" showErrorMessage="1" errorTitle="Legal Name Missing" error="Please enter your organization's name." promptTitle="Contact Information" prompt="Applicant Legal Name" sqref="D3:I3">
      <formula1>1</formula1>
    </dataValidation>
  </dataValidation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xWindow="443" yWindow="422" count="1">
        <x14:dataValidation type="list" operator="greaterThan" allowBlank="1" showInputMessage="1" showErrorMessage="1" errorTitle="Legal Name Missing" error="Please enter your organization's name." promptTitle="Service Area Region" prompt="Choose your Service Area Region">
          <x14:formula1>
            <xm:f>'HIDE VLOOKUP TABLES'!$A$2:$A$12</xm:f>
          </x14:formula1>
          <xm:sqref>D4:I4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55"/>
  <sheetViews>
    <sheetView showGridLines="0" view="pageLayout" topLeftCell="A7" zoomScaleNormal="100" workbookViewId="0">
      <selection activeCell="G28" sqref="G28"/>
    </sheetView>
  </sheetViews>
  <sheetFormatPr defaultColWidth="0" defaultRowHeight="0" customHeight="1" zeroHeight="1" x14ac:dyDescent="0.3"/>
  <cols>
    <col min="1" max="1" width="6.5546875" style="1" customWidth="1"/>
    <col min="2" max="5" width="9.109375" style="1" customWidth="1"/>
    <col min="6" max="6" width="5" style="1" customWidth="1"/>
    <col min="7" max="7" width="7.5546875" style="1" customWidth="1"/>
    <col min="8" max="8" width="10.5546875" style="1" customWidth="1"/>
    <col min="9" max="9" width="13.33203125" style="1" customWidth="1"/>
    <col min="10" max="10" width="6.44140625" style="1" customWidth="1"/>
    <col min="11" max="16384" width="9.109375" style="1" hidden="1"/>
  </cols>
  <sheetData>
    <row r="1" spans="1:9" ht="14.4" x14ac:dyDescent="0.3"/>
    <row r="2" spans="1:9" ht="15.75" customHeight="1" x14ac:dyDescent="0.3">
      <c r="A2" s="166" t="s">
        <v>41</v>
      </c>
      <c r="B2" s="167"/>
      <c r="C2" s="167"/>
      <c r="D2" s="167"/>
      <c r="E2" s="167"/>
      <c r="F2" s="167"/>
      <c r="G2" s="167"/>
      <c r="H2" s="167"/>
      <c r="I2" s="167"/>
    </row>
    <row r="3" spans="1:9" ht="111.75" customHeight="1" x14ac:dyDescent="0.3">
      <c r="A3" s="168" t="s">
        <v>288</v>
      </c>
      <c r="B3" s="169"/>
      <c r="C3" s="169"/>
      <c r="D3" s="169"/>
      <c r="E3" s="169"/>
      <c r="F3" s="169"/>
      <c r="G3" s="169"/>
      <c r="H3" s="169"/>
      <c r="I3" s="169"/>
    </row>
    <row r="4" spans="1:9" ht="16.5" customHeight="1" x14ac:dyDescent="0.3">
      <c r="A4" s="46"/>
      <c r="B4" s="47"/>
      <c r="C4" s="47"/>
      <c r="D4" s="47"/>
      <c r="E4" s="47"/>
      <c r="F4" s="47"/>
      <c r="G4" s="47"/>
      <c r="H4" s="47"/>
      <c r="I4" s="47"/>
    </row>
    <row r="5" spans="1:9" ht="17.25" customHeight="1" x14ac:dyDescent="0.3">
      <c r="A5" s="192" t="s">
        <v>283</v>
      </c>
      <c r="B5" s="193"/>
      <c r="C5" s="193"/>
      <c r="D5" s="193"/>
      <c r="E5" s="193"/>
      <c r="F5" s="193"/>
      <c r="G5" s="193"/>
      <c r="H5" s="193"/>
      <c r="I5" s="194"/>
    </row>
    <row r="6" spans="1:9" s="11" customFormat="1" ht="36.75" customHeight="1" x14ac:dyDescent="0.3">
      <c r="A6" s="13"/>
      <c r="B6" s="199" t="s">
        <v>286</v>
      </c>
      <c r="C6" s="180"/>
      <c r="D6" s="180"/>
      <c r="E6" s="180"/>
      <c r="F6" s="200"/>
      <c r="G6" s="98" t="s">
        <v>285</v>
      </c>
      <c r="H6" s="98" t="s">
        <v>284</v>
      </c>
      <c r="I6" s="64" t="s">
        <v>304</v>
      </c>
    </row>
    <row r="7" spans="1:9" s="11" customFormat="1" ht="18" customHeight="1" x14ac:dyDescent="0.3">
      <c r="A7" s="65">
        <v>1</v>
      </c>
      <c r="B7" s="195"/>
      <c r="C7" s="196"/>
      <c r="D7" s="196"/>
      <c r="E7" s="196"/>
      <c r="F7" s="197"/>
      <c r="G7" s="101"/>
      <c r="H7" s="97"/>
      <c r="I7" s="97"/>
    </row>
    <row r="8" spans="1:9" s="11" customFormat="1" ht="18" customHeight="1" x14ac:dyDescent="0.3">
      <c r="A8" s="65">
        <v>2</v>
      </c>
      <c r="B8" s="195"/>
      <c r="C8" s="196"/>
      <c r="D8" s="196"/>
      <c r="E8" s="196"/>
      <c r="F8" s="197"/>
      <c r="G8" s="101"/>
      <c r="H8" s="97"/>
      <c r="I8" s="97"/>
    </row>
    <row r="9" spans="1:9" s="11" customFormat="1" ht="18" customHeight="1" x14ac:dyDescent="0.3">
      <c r="A9" s="65">
        <v>3</v>
      </c>
      <c r="B9" s="195"/>
      <c r="C9" s="196"/>
      <c r="D9" s="196"/>
      <c r="E9" s="196"/>
      <c r="F9" s="197"/>
      <c r="G9" s="101"/>
      <c r="H9" s="97"/>
      <c r="I9" s="97"/>
    </row>
    <row r="10" spans="1:9" s="11" customFormat="1" ht="18" customHeight="1" x14ac:dyDescent="0.3">
      <c r="A10" s="65">
        <v>4</v>
      </c>
      <c r="B10" s="195"/>
      <c r="C10" s="196"/>
      <c r="D10" s="196"/>
      <c r="E10" s="196"/>
      <c r="F10" s="197"/>
      <c r="G10" s="101"/>
      <c r="H10" s="97"/>
      <c r="I10" s="97"/>
    </row>
    <row r="11" spans="1:9" s="11" customFormat="1" ht="18" customHeight="1" x14ac:dyDescent="0.3">
      <c r="A11" s="65">
        <v>5</v>
      </c>
      <c r="B11" s="195"/>
      <c r="C11" s="196"/>
      <c r="D11" s="196"/>
      <c r="E11" s="196"/>
      <c r="F11" s="197"/>
      <c r="G11" s="101"/>
      <c r="H11" s="97"/>
      <c r="I11" s="97"/>
    </row>
    <row r="12" spans="1:9" s="11" customFormat="1" ht="18" customHeight="1" x14ac:dyDescent="0.3">
      <c r="A12" s="65">
        <v>6</v>
      </c>
      <c r="B12" s="195"/>
      <c r="C12" s="196"/>
      <c r="D12" s="196"/>
      <c r="E12" s="196"/>
      <c r="F12" s="197"/>
      <c r="G12" s="101"/>
      <c r="H12" s="97"/>
      <c r="I12" s="97"/>
    </row>
    <row r="13" spans="1:9" s="11" customFormat="1" ht="18" customHeight="1" x14ac:dyDescent="0.3">
      <c r="A13" s="65">
        <v>7</v>
      </c>
      <c r="B13" s="195"/>
      <c r="C13" s="196"/>
      <c r="D13" s="196"/>
      <c r="E13" s="196"/>
      <c r="F13" s="197"/>
      <c r="G13" s="101"/>
      <c r="H13" s="97"/>
      <c r="I13" s="97"/>
    </row>
    <row r="14" spans="1:9" s="11" customFormat="1" ht="18" customHeight="1" x14ac:dyDescent="0.3">
      <c r="A14" s="65">
        <v>8</v>
      </c>
      <c r="B14" s="195"/>
      <c r="C14" s="196"/>
      <c r="D14" s="196"/>
      <c r="E14" s="196"/>
      <c r="F14" s="197"/>
      <c r="G14" s="101"/>
      <c r="H14" s="97"/>
      <c r="I14" s="97"/>
    </row>
    <row r="15" spans="1:9" s="11" customFormat="1" ht="18" customHeight="1" x14ac:dyDescent="0.3">
      <c r="A15" s="65">
        <v>9</v>
      </c>
      <c r="B15" s="195"/>
      <c r="C15" s="196"/>
      <c r="D15" s="196"/>
      <c r="E15" s="196"/>
      <c r="F15" s="197"/>
      <c r="G15" s="101"/>
      <c r="H15" s="97"/>
      <c r="I15" s="97"/>
    </row>
    <row r="16" spans="1:9" s="11" customFormat="1" ht="18" customHeight="1" x14ac:dyDescent="0.3">
      <c r="A16" s="65">
        <v>10</v>
      </c>
      <c r="B16" s="195"/>
      <c r="C16" s="196"/>
      <c r="D16" s="196"/>
      <c r="E16" s="196"/>
      <c r="F16" s="197"/>
      <c r="G16" s="101"/>
      <c r="H16" s="97"/>
      <c r="I16" s="97"/>
    </row>
    <row r="17" spans="1:9" s="11" customFormat="1" ht="18" customHeight="1" x14ac:dyDescent="0.3">
      <c r="A17" s="65">
        <v>11</v>
      </c>
      <c r="B17" s="195"/>
      <c r="C17" s="196"/>
      <c r="D17" s="196"/>
      <c r="E17" s="196"/>
      <c r="F17" s="197"/>
      <c r="G17" s="101"/>
      <c r="H17" s="97"/>
      <c r="I17" s="97"/>
    </row>
    <row r="18" spans="1:9" s="11" customFormat="1" ht="18" customHeight="1" x14ac:dyDescent="0.3">
      <c r="A18" s="65">
        <v>12</v>
      </c>
      <c r="B18" s="195"/>
      <c r="C18" s="196"/>
      <c r="D18" s="196"/>
      <c r="E18" s="196"/>
      <c r="F18" s="197"/>
      <c r="G18" s="101"/>
      <c r="H18" s="97"/>
      <c r="I18" s="97"/>
    </row>
    <row r="19" spans="1:9" ht="15.75" customHeight="1" x14ac:dyDescent="0.3">
      <c r="B19" s="48"/>
      <c r="C19" s="48"/>
      <c r="D19" s="48"/>
      <c r="E19" s="48"/>
      <c r="F19" s="48"/>
      <c r="G19" s="48"/>
      <c r="H19" s="48"/>
      <c r="I19" s="48"/>
    </row>
    <row r="20" spans="1:9" ht="17.25" customHeight="1" x14ac:dyDescent="0.3">
      <c r="A20" s="192" t="s">
        <v>287</v>
      </c>
      <c r="B20" s="193"/>
      <c r="C20" s="193"/>
      <c r="D20" s="193"/>
      <c r="E20" s="193"/>
      <c r="F20" s="193"/>
      <c r="G20" s="193"/>
      <c r="H20" s="193"/>
      <c r="I20" s="194"/>
    </row>
    <row r="21" spans="1:9" s="11" customFormat="1" ht="60.75" customHeight="1" x14ac:dyDescent="0.3">
      <c r="A21" s="13"/>
      <c r="B21" s="198" t="s">
        <v>282</v>
      </c>
      <c r="C21" s="173"/>
      <c r="D21" s="173"/>
      <c r="E21" s="173"/>
      <c r="F21" s="173"/>
      <c r="G21" s="173"/>
      <c r="H21" s="173"/>
      <c r="I21" s="173"/>
    </row>
    <row r="22" spans="1:9" s="11" customFormat="1" ht="12" customHeight="1" x14ac:dyDescent="0.3">
      <c r="A22" s="13"/>
      <c r="B22" s="17"/>
      <c r="C22" s="17"/>
      <c r="D22" s="17"/>
      <c r="E22" s="17"/>
      <c r="F22" s="17"/>
      <c r="G22" s="17"/>
      <c r="H22" s="17"/>
      <c r="I22" s="17"/>
    </row>
    <row r="23" spans="1:9" ht="31.5" customHeight="1" x14ac:dyDescent="0.3">
      <c r="A23" s="91">
        <v>0</v>
      </c>
      <c r="B23" s="10" t="s">
        <v>13</v>
      </c>
      <c r="C23" s="9"/>
      <c r="D23" s="9"/>
      <c r="E23" s="9"/>
      <c r="F23" s="9"/>
      <c r="G23" s="9"/>
      <c r="H23" s="9"/>
      <c r="I23" s="9"/>
    </row>
    <row r="24" spans="1:9" ht="31.5" customHeight="1" x14ac:dyDescent="0.3">
      <c r="B24" s="2"/>
      <c r="C24" s="2"/>
      <c r="D24" s="2"/>
      <c r="E24" s="2"/>
      <c r="F24" s="2"/>
      <c r="G24" s="2"/>
      <c r="H24" s="2"/>
      <c r="I24" s="2"/>
    </row>
    <row r="25" spans="1:9" ht="15.75" customHeight="1" x14ac:dyDescent="0.3">
      <c r="B25" s="2"/>
      <c r="C25" s="2"/>
      <c r="D25" s="2"/>
      <c r="E25" s="2"/>
      <c r="F25" s="2"/>
      <c r="G25" s="2"/>
      <c r="H25" s="2"/>
      <c r="I25" s="2"/>
    </row>
    <row r="26" spans="1:9" ht="14.4" x14ac:dyDescent="0.3"/>
    <row r="27" spans="1:9" ht="14.4" x14ac:dyDescent="0.3"/>
    <row r="28" spans="1:9" ht="14.4" x14ac:dyDescent="0.3"/>
    <row r="29" spans="1:9" ht="14.4" x14ac:dyDescent="0.3"/>
    <row r="30" spans="1:9" ht="14.4" x14ac:dyDescent="0.3"/>
    <row r="31" spans="1:9" ht="14.4" x14ac:dyDescent="0.3"/>
    <row r="32" spans="1:9" ht="14.4" x14ac:dyDescent="0.3"/>
    <row r="33" ht="14.4" hidden="1" x14ac:dyDescent="0.3"/>
    <row r="34" ht="14.4" hidden="1" x14ac:dyDescent="0.3"/>
    <row r="35" ht="14.4" hidden="1" x14ac:dyDescent="0.3"/>
    <row r="36" ht="14.4" hidden="1" x14ac:dyDescent="0.3"/>
    <row r="37" ht="14.4" hidden="1" x14ac:dyDescent="0.3"/>
    <row r="38" ht="14.4" hidden="1" x14ac:dyDescent="0.3"/>
    <row r="39" ht="14.4" hidden="1" x14ac:dyDescent="0.3"/>
    <row r="40" ht="14.4" hidden="1" x14ac:dyDescent="0.3"/>
    <row r="41" ht="14.4" hidden="1" x14ac:dyDescent="0.3"/>
    <row r="42" ht="14.4" hidden="1" x14ac:dyDescent="0.3"/>
    <row r="43" ht="14.4" hidden="1" x14ac:dyDescent="0.3"/>
    <row r="44" ht="14.4" hidden="1" x14ac:dyDescent="0.3"/>
    <row r="45" ht="14.4" hidden="1" x14ac:dyDescent="0.3"/>
    <row r="46" ht="14.4" hidden="1" x14ac:dyDescent="0.3"/>
    <row r="47" ht="14.4" hidden="1" x14ac:dyDescent="0.3"/>
    <row r="48" ht="14.4" hidden="1" x14ac:dyDescent="0.3"/>
    <row r="49" ht="14.4" hidden="1" x14ac:dyDescent="0.3"/>
    <row r="50" ht="15" hidden="1" customHeight="1" x14ac:dyDescent="0.3"/>
    <row r="51" ht="15" hidden="1" customHeight="1" x14ac:dyDescent="0.3"/>
    <row r="52" ht="15" hidden="1" customHeight="1" x14ac:dyDescent="0.3"/>
    <row r="53" ht="15" hidden="1" customHeight="1" x14ac:dyDescent="0.3"/>
    <row r="54" ht="15" hidden="1" customHeight="1" x14ac:dyDescent="0.3"/>
    <row r="55" ht="15" hidden="1" customHeight="1" x14ac:dyDescent="0.3"/>
  </sheetData>
  <sheetProtection sheet="1" objects="1" scenarios="1" selectLockedCells="1"/>
  <mergeCells count="18">
    <mergeCell ref="B21:I21"/>
    <mergeCell ref="B6:F6"/>
    <mergeCell ref="B7:F7"/>
    <mergeCell ref="B8:F8"/>
    <mergeCell ref="B9:F9"/>
    <mergeCell ref="B10:F10"/>
    <mergeCell ref="B16:F16"/>
    <mergeCell ref="B11:F11"/>
    <mergeCell ref="B12:F12"/>
    <mergeCell ref="B13:F13"/>
    <mergeCell ref="A20:I20"/>
    <mergeCell ref="A5:I5"/>
    <mergeCell ref="A2:I2"/>
    <mergeCell ref="A3:I3"/>
    <mergeCell ref="B17:F17"/>
    <mergeCell ref="B18:F18"/>
    <mergeCell ref="B14:F14"/>
    <mergeCell ref="B15:F15"/>
  </mergeCells>
  <dataValidations count="7">
    <dataValidation type="list" allowBlank="1" showInputMessage="1" showErrorMessage="1" promptTitle="POINTS SELECTION" prompt="Number of points requested under category &quot;ORGANIZATIONAL OR MANAGEMENT EXPERIENCE.&quot;" sqref="A23">
      <formula1>"0,6,8"</formula1>
    </dataValidation>
    <dataValidation allowBlank="1" showErrorMessage="1" promptTitle="Organizational Experience" prompt="Applicant requests points under this criterion using Option 1: Organizational Experience" sqref="A5"/>
    <dataValidation allowBlank="1" showInputMessage="1" showErrorMessage="1" prompt="Name of Federal or State Program" sqref="B7:F18"/>
    <dataValidation type="list" allowBlank="1" showInputMessage="1" showErrorMessage="1" prompt="Federal or State Source" sqref="G7:G18">
      <formula1>"Federal, State"</formula1>
    </dataValidation>
    <dataValidation type="textLength" operator="equal" allowBlank="1" showInputMessage="1" showErrorMessage="1" errorTitle="Year" error="Please enter four digit year" prompt="Award Year" sqref="H7:H18">
      <formula1>4</formula1>
    </dataValidation>
    <dataValidation allowBlank="1" showErrorMessage="1" promptTitle="Management Experience" prompt="Applicant requests points under this criterion using Option 2: Management Experience" sqref="A20"/>
    <dataValidation operator="equal" allowBlank="1" showInputMessage="1" showErrorMessage="1" errorTitle="Year" error="Please enter four digit year" prompt="Term of Grant (in months)" sqref="I7:I18"/>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M43"/>
  <sheetViews>
    <sheetView showGridLines="0" view="pageLayout" topLeftCell="A8" zoomScaleNormal="100" workbookViewId="0">
      <selection activeCell="A17" sqref="A17"/>
    </sheetView>
  </sheetViews>
  <sheetFormatPr defaultColWidth="9.109375" defaultRowHeight="0" customHeight="1" zeroHeight="1" x14ac:dyDescent="0.3"/>
  <cols>
    <col min="1" max="1" width="6.5546875" style="1" customWidth="1"/>
    <col min="2" max="2" width="27.6640625" style="1" customWidth="1"/>
    <col min="3" max="3" width="9.109375" style="1" customWidth="1"/>
    <col min="4" max="4" width="10.5546875" style="1" customWidth="1"/>
    <col min="5" max="5" width="7.33203125" style="1" customWidth="1"/>
    <col min="6" max="6" width="4.5546875" style="1" customWidth="1"/>
    <col min="7" max="8" width="9.109375" style="1" customWidth="1"/>
    <col min="9" max="9" width="4.33203125" style="1" customWidth="1"/>
    <col min="10" max="10" width="5.44140625" style="1" customWidth="1"/>
    <col min="11" max="11" width="11.44140625" style="1" customWidth="1"/>
    <col min="12" max="12" width="4" style="1" customWidth="1"/>
    <col min="13" max="13" width="17" style="1" customWidth="1"/>
    <col min="14" max="16383" width="9.109375" style="1" customWidth="1"/>
    <col min="16384" max="16384" width="9.109375" style="1"/>
  </cols>
  <sheetData>
    <row r="1" spans="1:13" ht="14.4" x14ac:dyDescent="0.3"/>
    <row r="2" spans="1:13" ht="15.6" x14ac:dyDescent="0.3">
      <c r="A2" s="226" t="s">
        <v>42</v>
      </c>
      <c r="B2" s="227"/>
      <c r="C2" s="227"/>
      <c r="D2" s="227"/>
      <c r="E2" s="227"/>
      <c r="F2" s="227"/>
      <c r="G2" s="227"/>
      <c r="H2" s="227"/>
      <c r="I2" s="227"/>
      <c r="J2" s="228"/>
      <c r="K2" s="228"/>
      <c r="L2" s="228"/>
      <c r="M2" s="228"/>
    </row>
    <row r="3" spans="1:13" ht="32.25" customHeight="1" x14ac:dyDescent="0.3">
      <c r="A3" s="229" t="s">
        <v>19</v>
      </c>
      <c r="B3" s="230"/>
      <c r="C3" s="230"/>
      <c r="D3" s="230"/>
      <c r="E3" s="230"/>
      <c r="F3" s="230"/>
      <c r="G3" s="230"/>
      <c r="H3" s="230"/>
      <c r="I3" s="230"/>
      <c r="J3" s="228"/>
      <c r="K3" s="228"/>
      <c r="L3" s="228"/>
      <c r="M3" s="228"/>
    </row>
    <row r="4" spans="1:13" ht="17.25" customHeight="1" x14ac:dyDescent="0.3">
      <c r="A4" s="66"/>
      <c r="B4" s="67"/>
      <c r="C4" s="67"/>
      <c r="D4" s="67"/>
      <c r="E4" s="67"/>
      <c r="F4" s="67"/>
      <c r="G4" s="67"/>
      <c r="H4" s="67"/>
      <c r="I4" s="67"/>
    </row>
    <row r="5" spans="1:13" ht="17.25" customHeight="1" x14ac:dyDescent="0.3">
      <c r="A5" s="233" t="s">
        <v>432</v>
      </c>
      <c r="B5" s="216"/>
      <c r="C5" s="216"/>
      <c r="D5" s="216"/>
      <c r="E5" s="216"/>
      <c r="F5" s="216"/>
      <c r="G5" s="216"/>
      <c r="H5" s="216"/>
      <c r="I5" s="216"/>
      <c r="J5" s="180"/>
      <c r="K5" s="180"/>
      <c r="L5" s="180"/>
      <c r="M5" s="200"/>
    </row>
    <row r="6" spans="1:13" ht="17.25" customHeight="1" x14ac:dyDescent="0.3">
      <c r="A6" s="234"/>
      <c r="B6" s="180"/>
      <c r="C6" s="200"/>
      <c r="D6" s="237" t="s">
        <v>18</v>
      </c>
      <c r="E6" s="238"/>
      <c r="F6" s="70"/>
      <c r="G6" s="237" t="s">
        <v>17</v>
      </c>
      <c r="H6" s="237"/>
      <c r="I6" s="71"/>
      <c r="J6" s="235" t="s">
        <v>289</v>
      </c>
      <c r="K6" s="235"/>
      <c r="L6" s="72"/>
      <c r="M6" s="69" t="s">
        <v>290</v>
      </c>
    </row>
    <row r="7" spans="1:13" ht="19.5" customHeight="1" x14ac:dyDescent="0.3">
      <c r="A7" s="236" t="s">
        <v>292</v>
      </c>
      <c r="B7" s="236"/>
      <c r="C7" s="236"/>
      <c r="D7" s="220"/>
      <c r="E7" s="221"/>
      <c r="F7" s="131"/>
      <c r="G7" s="220"/>
      <c r="H7" s="221"/>
      <c r="I7" s="131"/>
      <c r="J7" s="220"/>
      <c r="K7" s="221"/>
      <c r="L7" s="131"/>
      <c r="M7" s="231"/>
    </row>
    <row r="8" spans="1:13" ht="18" customHeight="1" x14ac:dyDescent="0.3">
      <c r="A8" s="218" t="s">
        <v>16</v>
      </c>
      <c r="B8" s="219"/>
      <c r="C8" s="219"/>
      <c r="D8" s="224"/>
      <c r="E8" s="225"/>
      <c r="F8" s="131"/>
      <c r="G8" s="224"/>
      <c r="H8" s="225"/>
      <c r="I8" s="131"/>
      <c r="J8" s="224"/>
      <c r="K8" s="225"/>
      <c r="L8" s="131"/>
      <c r="M8" s="232"/>
    </row>
    <row r="9" spans="1:13" ht="21" customHeight="1" x14ac:dyDescent="0.3">
      <c r="A9" s="218" t="s">
        <v>293</v>
      </c>
      <c r="B9" s="219"/>
      <c r="C9" s="219"/>
      <c r="D9" s="204"/>
      <c r="E9" s="205"/>
      <c r="F9" s="132"/>
      <c r="G9" s="204"/>
      <c r="H9" s="205"/>
      <c r="I9" s="132"/>
      <c r="J9" s="204"/>
      <c r="K9" s="205"/>
      <c r="L9" s="132"/>
      <c r="M9" s="133">
        <f>SUM(D9+G9+J9)</f>
        <v>0</v>
      </c>
    </row>
    <row r="10" spans="1:13" ht="34.5" customHeight="1" x14ac:dyDescent="0.3">
      <c r="A10" s="215" t="s">
        <v>294</v>
      </c>
      <c r="B10" s="216"/>
      <c r="C10" s="217"/>
      <c r="D10" s="222">
        <v>0</v>
      </c>
      <c r="E10" s="223"/>
      <c r="F10" s="132"/>
      <c r="G10" s="222">
        <v>0</v>
      </c>
      <c r="H10" s="223"/>
      <c r="I10" s="132"/>
      <c r="J10" s="222">
        <v>0</v>
      </c>
      <c r="K10" s="223"/>
      <c r="L10" s="132"/>
      <c r="M10" s="133">
        <f>D10+G10+J10</f>
        <v>0</v>
      </c>
    </row>
    <row r="11" spans="1:13" ht="21" customHeight="1" x14ac:dyDescent="0.3">
      <c r="A11" s="215" t="s">
        <v>295</v>
      </c>
      <c r="B11" s="216"/>
      <c r="C11" s="217"/>
      <c r="D11" s="208">
        <f>D9-D10</f>
        <v>0</v>
      </c>
      <c r="E11" s="209"/>
      <c r="F11" s="132"/>
      <c r="G11" s="208">
        <f>G9-G10</f>
        <v>0</v>
      </c>
      <c r="H11" s="209"/>
      <c r="I11" s="132"/>
      <c r="J11" s="208">
        <f>J9-J10</f>
        <v>0</v>
      </c>
      <c r="K11" s="209"/>
      <c r="L11" s="132"/>
      <c r="M11" s="133">
        <f>D11+G11+J11</f>
        <v>0</v>
      </c>
    </row>
    <row r="12" spans="1:13" ht="47.25" customHeight="1" x14ac:dyDescent="0.3">
      <c r="A12" s="213" t="s">
        <v>296</v>
      </c>
      <c r="B12" s="214"/>
      <c r="C12" s="214"/>
      <c r="D12" s="206">
        <v>0</v>
      </c>
      <c r="E12" s="207"/>
      <c r="F12" s="132"/>
      <c r="G12" s="206">
        <v>0</v>
      </c>
      <c r="H12" s="207"/>
      <c r="I12" s="132"/>
      <c r="J12" s="206">
        <v>0</v>
      </c>
      <c r="K12" s="207"/>
      <c r="L12" s="132"/>
      <c r="M12" s="133">
        <f>SUM(D12+G12+J12)</f>
        <v>0</v>
      </c>
    </row>
    <row r="13" spans="1:13" ht="19.5" customHeight="1" x14ac:dyDescent="0.3">
      <c r="A13" s="210" t="s">
        <v>291</v>
      </c>
      <c r="B13" s="211"/>
      <c r="C13" s="211"/>
      <c r="D13" s="212"/>
      <c r="E13" s="212"/>
      <c r="F13" s="212"/>
      <c r="G13" s="212"/>
      <c r="H13" s="212"/>
      <c r="I13" s="212"/>
      <c r="J13" s="212"/>
      <c r="K13" s="212"/>
      <c r="L13" s="212"/>
      <c r="M13" s="134" t="str">
        <f>IF(AND(M11&gt;0,M12&gt;0),M12/M11,"N/A")</f>
        <v>N/A</v>
      </c>
    </row>
    <row r="14" spans="1:13" ht="19.5" customHeight="1" x14ac:dyDescent="0.3">
      <c r="A14" s="73"/>
      <c r="B14" s="74"/>
      <c r="C14" s="74"/>
      <c r="D14" s="75"/>
      <c r="E14" s="75"/>
      <c r="F14" s="75"/>
      <c r="G14" s="75"/>
      <c r="H14" s="75"/>
      <c r="I14" s="75"/>
      <c r="J14" s="75"/>
      <c r="K14" s="75"/>
      <c r="L14" s="75"/>
      <c r="M14" s="76"/>
    </row>
    <row r="15" spans="1:13" s="11" customFormat="1" ht="20.25" customHeight="1" x14ac:dyDescent="0.3">
      <c r="A15" s="11" t="s">
        <v>15</v>
      </c>
    </row>
    <row r="16" spans="1:13" s="11" customFormat="1" ht="119.25" customHeight="1" x14ac:dyDescent="0.3">
      <c r="A16" s="201" t="s">
        <v>455</v>
      </c>
      <c r="B16" s="202"/>
      <c r="C16" s="202"/>
      <c r="D16" s="202"/>
      <c r="E16" s="202"/>
      <c r="F16" s="202"/>
      <c r="G16" s="202"/>
      <c r="H16" s="202"/>
      <c r="I16" s="202"/>
      <c r="J16" s="203"/>
      <c r="K16" s="203"/>
      <c r="L16" s="203"/>
      <c r="M16" s="203"/>
    </row>
    <row r="17" spans="1:9" ht="27" customHeight="1" x14ac:dyDescent="0.3">
      <c r="A17" s="91">
        <v>0</v>
      </c>
      <c r="B17" s="18" t="s">
        <v>14</v>
      </c>
      <c r="C17" s="9"/>
      <c r="D17" s="9"/>
      <c r="E17" s="9"/>
      <c r="F17" s="9"/>
      <c r="G17" s="9"/>
      <c r="H17" s="9"/>
      <c r="I17" s="9"/>
    </row>
    <row r="18" spans="1:9" ht="31.5" customHeight="1" x14ac:dyDescent="0.3">
      <c r="B18" s="68"/>
      <c r="C18" s="68"/>
      <c r="D18" s="68"/>
      <c r="E18" s="68"/>
      <c r="F18" s="68"/>
      <c r="G18" s="68"/>
      <c r="H18" s="68"/>
      <c r="I18" s="68"/>
    </row>
    <row r="19" spans="1:9" ht="15.75" customHeight="1" x14ac:dyDescent="0.3">
      <c r="B19" s="68"/>
      <c r="C19" s="68"/>
      <c r="D19" s="68"/>
      <c r="E19" s="68"/>
      <c r="F19" s="68"/>
      <c r="G19" s="68"/>
      <c r="H19" s="68"/>
      <c r="I19" s="68"/>
    </row>
    <row r="20" spans="1:9" ht="14.4" x14ac:dyDescent="0.3"/>
    <row r="21" spans="1:9" ht="14.4" x14ac:dyDescent="0.3"/>
    <row r="22" spans="1:9" ht="14.4" x14ac:dyDescent="0.3"/>
    <row r="23" spans="1:9" ht="14.4" hidden="1" x14ac:dyDescent="0.3"/>
    <row r="24" spans="1:9" ht="14.4" hidden="1" x14ac:dyDescent="0.3"/>
    <row r="25" spans="1:9" ht="14.4" hidden="1" x14ac:dyDescent="0.3"/>
    <row r="26" spans="1:9" ht="14.4" hidden="1" x14ac:dyDescent="0.3"/>
    <row r="27" spans="1:9" ht="14.4" hidden="1" x14ac:dyDescent="0.3"/>
    <row r="28" spans="1:9" ht="14.4" hidden="1" x14ac:dyDescent="0.3"/>
    <row r="29" spans="1:9" ht="14.4" hidden="1" x14ac:dyDescent="0.3"/>
    <row r="30" spans="1:9" ht="14.4" hidden="1" x14ac:dyDescent="0.3"/>
    <row r="31" spans="1:9" ht="14.4" hidden="1" x14ac:dyDescent="0.3"/>
    <row r="32" spans="1:9" ht="14.4" hidden="1" x14ac:dyDescent="0.3"/>
    <row r="33" ht="14.4" hidden="1" x14ac:dyDescent="0.3"/>
    <row r="34" ht="14.4" hidden="1" x14ac:dyDescent="0.3"/>
    <row r="35" ht="14.4" hidden="1" x14ac:dyDescent="0.3"/>
    <row r="36" ht="14.4" hidden="1" x14ac:dyDescent="0.3"/>
    <row r="37" ht="14.4" hidden="1" x14ac:dyDescent="0.3"/>
    <row r="38" ht="14.4" hidden="1" x14ac:dyDescent="0.3"/>
    <row r="39" ht="14.4" hidden="1" x14ac:dyDescent="0.3"/>
    <row r="40" ht="14.4" hidden="1" x14ac:dyDescent="0.3"/>
    <row r="41" ht="14.4" hidden="1" x14ac:dyDescent="0.3"/>
    <row r="42" ht="14.4" hidden="1" x14ac:dyDescent="0.3"/>
    <row r="43" ht="14.4" hidden="1" x14ac:dyDescent="0.3"/>
  </sheetData>
  <sheetProtection sheet="1" objects="1" scenarios="1" selectLockedCells="1"/>
  <mergeCells count="34">
    <mergeCell ref="A2:M2"/>
    <mergeCell ref="A3:M3"/>
    <mergeCell ref="M7:M8"/>
    <mergeCell ref="A10:C10"/>
    <mergeCell ref="D10:E10"/>
    <mergeCell ref="A5:M5"/>
    <mergeCell ref="A6:C6"/>
    <mergeCell ref="J6:K6"/>
    <mergeCell ref="G8:H8"/>
    <mergeCell ref="J8:K8"/>
    <mergeCell ref="G9:H9"/>
    <mergeCell ref="J9:K9"/>
    <mergeCell ref="A7:C7"/>
    <mergeCell ref="D7:E7"/>
    <mergeCell ref="D6:E6"/>
    <mergeCell ref="G6:H6"/>
    <mergeCell ref="A8:C8"/>
    <mergeCell ref="A9:C9"/>
    <mergeCell ref="G11:H11"/>
    <mergeCell ref="J7:K7"/>
    <mergeCell ref="G10:H10"/>
    <mergeCell ref="J10:K10"/>
    <mergeCell ref="D8:E8"/>
    <mergeCell ref="G7:H7"/>
    <mergeCell ref="A16:M16"/>
    <mergeCell ref="D9:E9"/>
    <mergeCell ref="D12:E12"/>
    <mergeCell ref="J11:K11"/>
    <mergeCell ref="A13:L13"/>
    <mergeCell ref="J12:K12"/>
    <mergeCell ref="G12:H12"/>
    <mergeCell ref="A12:C12"/>
    <mergeCell ref="A11:C11"/>
    <mergeCell ref="D11:E11"/>
  </mergeCells>
  <dataValidations xWindow="661" yWindow="709" count="11">
    <dataValidation allowBlank="1" showInputMessage="1" showErrorMessage="1" promptTitle="Amount of ESG Award" prompt="Amount of ESG Award prior to amendments, exluding funds voluntarily deobligated in accordance with the Rule" sqref="D9:E9 G11 J9:K9 D11 G9:H9 J11"/>
    <dataValidation allowBlank="1" showInputMessage="1" showErrorMessage="1" promptTitle="Contract 1 End Date" prompt="End date of Contract 1 prior to amendments" sqref="D8:E8"/>
    <dataValidation allowBlank="1" showInputMessage="1" showErrorMessage="1" promptTitle="ESG Contract 2" prompt="Contract number of ESG Contract 2 closed within 12 months of Application" sqref="G7:H7"/>
    <dataValidation allowBlank="1" showInputMessage="1" showErrorMessage="1" promptTitle="ESG Contract 1" prompt="Contract number of ESG Contract 1 closed within 12 months of Application" sqref="D7:E7"/>
    <dataValidation type="list" allowBlank="1" showInputMessage="1" showErrorMessage="1" promptTitle="POINTS SELECTION" prompt="Select the Number of points requested under category &quot;PREVIOUS ESG AWARD&quot;." sqref="A17">
      <formula1>"0,3,4,5"</formula1>
    </dataValidation>
    <dataValidation allowBlank="1" showInputMessage="1" showErrorMessage="1" promptTitle="ESG Contract 3" prompt="Contract number of ESG Contract 3 closed within 12 months of Application" sqref="J7:K7"/>
    <dataValidation allowBlank="1" showInputMessage="1" showErrorMessage="1" promptTitle="Contract 3 End Date" prompt="End date of Contract 3 prior to amendments" sqref="J8:K8"/>
    <dataValidation allowBlank="1" showInputMessage="1" showErrorMessage="1" promptTitle="Amount of Voluntary Deobligation" prompt="Amount of funds voluntarily deobligated from the ESG contract prior to the ESG Contract end date" sqref="J10:K10"/>
    <dataValidation allowBlank="1" showInputMessage="1" showErrorMessage="1" promptTitle="ESG Expenditure" prompt="Amount of ESG funds reported as expended as of the Contract end date, prior to amendments." sqref="G12:H12 J12:K12 D12:E12"/>
    <dataValidation allowBlank="1" showInputMessage="1" showErrorMessage="1" promptTitle="Contract 2 End Date" prompt="End date of Contract 2 prior to amendments" sqref="G8:H8"/>
    <dataValidation allowBlank="1" showInputMessage="1" showErrorMessage="1" promptTitle="Amount of Voluntary Deobligation" prompt="Amount of funds voluntarily deobligated from the ESG contract prior to the ESG Contract end date" sqref="D10:E10 G10:H10"/>
  </dataValidations>
  <pageMargins left="0.38541666666666669"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L58"/>
  <sheetViews>
    <sheetView showGridLines="0" showWhiteSpace="0" view="pageLayout" topLeftCell="A23" zoomScaleNormal="100" workbookViewId="0">
      <selection activeCell="A32" sqref="A32"/>
    </sheetView>
  </sheetViews>
  <sheetFormatPr defaultColWidth="0" defaultRowHeight="0" customHeight="1" zeroHeight="1" x14ac:dyDescent="0.3"/>
  <cols>
    <col min="1" max="1" width="6.5546875" style="13" customWidth="1"/>
    <col min="2" max="2" width="27.6640625" style="13" customWidth="1"/>
    <col min="3" max="3" width="15.44140625" style="13" customWidth="1"/>
    <col min="4" max="4" width="10" style="13" customWidth="1"/>
    <col min="5" max="5" width="8.6640625" style="13" customWidth="1"/>
    <col min="6" max="6" width="4.5546875" style="13" customWidth="1"/>
    <col min="7" max="8" width="9.5546875" style="13" customWidth="1"/>
    <col min="9" max="9" width="4.88671875" style="13" customWidth="1"/>
    <col min="10" max="10" width="8.44140625" style="13" customWidth="1"/>
    <col min="11" max="11" width="9.5546875" style="13" customWidth="1"/>
    <col min="12" max="12" width="4.88671875" style="79" customWidth="1"/>
    <col min="13" max="16384" width="9.109375" style="13" hidden="1"/>
  </cols>
  <sheetData>
    <row r="1" spans="1:12" ht="14.4" x14ac:dyDescent="0.3"/>
    <row r="2" spans="1:12" ht="15.6" x14ac:dyDescent="0.3">
      <c r="A2" s="257" t="s">
        <v>302</v>
      </c>
      <c r="B2" s="258"/>
      <c r="C2" s="258"/>
      <c r="D2" s="258"/>
      <c r="E2" s="258"/>
      <c r="F2" s="258"/>
      <c r="G2" s="258"/>
      <c r="H2" s="258"/>
      <c r="I2" s="258"/>
      <c r="J2" s="258"/>
      <c r="K2" s="258"/>
      <c r="L2" s="80"/>
    </row>
    <row r="3" spans="1:12" ht="33.75" customHeight="1" x14ac:dyDescent="0.3">
      <c r="A3" s="168" t="s">
        <v>454</v>
      </c>
      <c r="B3" s="259"/>
      <c r="C3" s="259"/>
      <c r="D3" s="259"/>
      <c r="E3" s="259"/>
      <c r="F3" s="259"/>
      <c r="G3" s="259"/>
      <c r="H3" s="259"/>
      <c r="I3" s="259"/>
      <c r="J3" s="259"/>
      <c r="K3" s="259"/>
      <c r="L3" s="80"/>
    </row>
    <row r="4" spans="1:12" ht="17.25" customHeight="1" x14ac:dyDescent="0.3">
      <c r="A4" s="77"/>
      <c r="B4" s="78"/>
      <c r="C4" s="78"/>
      <c r="D4" s="78"/>
      <c r="E4" s="78"/>
      <c r="F4" s="78"/>
      <c r="G4" s="78"/>
      <c r="H4" s="78"/>
      <c r="I4" s="78"/>
    </row>
    <row r="5" spans="1:12" ht="17.25" customHeight="1" x14ac:dyDescent="0.3">
      <c r="A5" s="270" t="s">
        <v>431</v>
      </c>
      <c r="B5" s="271"/>
      <c r="C5" s="271"/>
      <c r="D5" s="271"/>
      <c r="E5" s="271"/>
      <c r="F5" s="271"/>
      <c r="G5" s="271"/>
      <c r="H5" s="271"/>
      <c r="I5" s="271"/>
      <c r="J5" s="271"/>
      <c r="K5" s="272"/>
      <c r="L5" s="80"/>
    </row>
    <row r="6" spans="1:12" ht="36" customHeight="1" x14ac:dyDescent="0.3">
      <c r="A6" s="242" t="s">
        <v>434</v>
      </c>
      <c r="B6" s="243"/>
      <c r="C6" s="243"/>
      <c r="D6" s="243"/>
      <c r="E6" s="243"/>
      <c r="F6" s="243"/>
      <c r="G6" s="243"/>
      <c r="H6" s="243"/>
      <c r="I6" s="243"/>
      <c r="J6" s="243"/>
      <c r="K6" s="244"/>
      <c r="L6" s="81"/>
    </row>
    <row r="7" spans="1:12" ht="17.25" customHeight="1" x14ac:dyDescent="0.3">
      <c r="A7" s="130"/>
      <c r="B7" s="135" t="s">
        <v>300</v>
      </c>
      <c r="C7" s="135" t="str">
        <f>IF(A7="Yes","Is Applicant requesting a point for meeting 100% of the street outreach target?","")</f>
        <v/>
      </c>
      <c r="D7" s="135"/>
      <c r="E7" s="135"/>
      <c r="F7" s="135"/>
      <c r="G7" s="135"/>
      <c r="H7" s="135"/>
      <c r="I7" s="135"/>
      <c r="J7" s="135"/>
      <c r="K7" s="102"/>
      <c r="L7" s="80"/>
    </row>
    <row r="8" spans="1:12" ht="17.25" customHeight="1" x14ac:dyDescent="0.3">
      <c r="A8" s="130"/>
      <c r="B8" s="135" t="s">
        <v>297</v>
      </c>
      <c r="C8" s="135" t="str">
        <f>IF(A8="Yes","Is Applicant requesting a point for meeting 100% of the emergency shelter target?","")</f>
        <v/>
      </c>
      <c r="D8" s="135"/>
      <c r="E8" s="135"/>
      <c r="F8" s="135"/>
      <c r="G8" s="135"/>
      <c r="H8" s="135"/>
      <c r="I8" s="135"/>
      <c r="J8" s="135"/>
      <c r="K8" s="102"/>
      <c r="L8" s="80"/>
    </row>
    <row r="9" spans="1:12" ht="17.25" customHeight="1" x14ac:dyDescent="0.3">
      <c r="A9" s="130"/>
      <c r="B9" s="135" t="s">
        <v>298</v>
      </c>
      <c r="C9" s="136" t="str">
        <f>IF(A9="Yes","Is Applicant requesting a point for meeting 100% of the homeless prevention target?","")</f>
        <v/>
      </c>
      <c r="D9" s="135"/>
      <c r="E9" s="135"/>
      <c r="F9" s="135"/>
      <c r="G9" s="135"/>
      <c r="H9" s="135"/>
      <c r="I9" s="135"/>
      <c r="J9" s="135"/>
      <c r="K9" s="102"/>
      <c r="L9" s="80"/>
    </row>
    <row r="10" spans="1:12" ht="17.25" customHeight="1" x14ac:dyDescent="0.3">
      <c r="A10" s="130"/>
      <c r="B10" s="137" t="s">
        <v>299</v>
      </c>
      <c r="C10" s="137" t="str">
        <f>IF(A10="Yes","Is Applicant requesting a point for meeting 100% of the rapid re-housing target?","")</f>
        <v/>
      </c>
      <c r="D10" s="137"/>
      <c r="E10" s="137"/>
      <c r="F10" s="137"/>
      <c r="G10" s="137"/>
      <c r="H10" s="137"/>
      <c r="I10" s="137"/>
      <c r="J10" s="137"/>
      <c r="K10" s="103"/>
      <c r="L10" s="80"/>
    </row>
    <row r="11" spans="1:12" ht="17.25" customHeight="1" x14ac:dyDescent="0.3">
      <c r="A11" s="264"/>
      <c r="B11" s="265"/>
      <c r="C11" s="266"/>
      <c r="D11" s="267" t="s">
        <v>18</v>
      </c>
      <c r="E11" s="268"/>
      <c r="F11" s="138"/>
      <c r="G11" s="267" t="s">
        <v>17</v>
      </c>
      <c r="H11" s="267"/>
      <c r="I11" s="139"/>
      <c r="J11" s="269" t="s">
        <v>289</v>
      </c>
      <c r="K11" s="269"/>
      <c r="L11" s="82"/>
    </row>
    <row r="12" spans="1:12" ht="19.5" customHeight="1" x14ac:dyDescent="0.3">
      <c r="A12" s="254" t="s">
        <v>429</v>
      </c>
      <c r="B12" s="254"/>
      <c r="C12" s="254"/>
      <c r="D12" s="255" t="str">
        <f>IF('2-3 Prior Expenditures'!$D$7&gt;0,'2-3 Prior Expenditures'!D7:E7,"")</f>
        <v/>
      </c>
      <c r="E12" s="256"/>
      <c r="F12" s="131"/>
      <c r="G12" s="255" t="str">
        <f>IF('2-3 Prior Expenditures'!G7:H7&gt;0,'2-3 Prior Expenditures'!$G$7,"")</f>
        <v/>
      </c>
      <c r="H12" s="256"/>
      <c r="I12" s="131"/>
      <c r="J12" s="255" t="str">
        <f>IF('2-3 Prior Expenditures'!J7:K7&gt;0,'2-3 Prior Expenditures'!J7:K7,"")</f>
        <v/>
      </c>
      <c r="K12" s="256"/>
      <c r="L12" s="83"/>
    </row>
    <row r="13" spans="1:12" ht="34.5" customHeight="1" x14ac:dyDescent="0.3">
      <c r="A13" s="260" t="s">
        <v>430</v>
      </c>
      <c r="B13" s="261"/>
      <c r="C13" s="261"/>
      <c r="D13" s="262"/>
      <c r="E13" s="263"/>
      <c r="F13" s="140"/>
      <c r="G13" s="262"/>
      <c r="H13" s="263"/>
      <c r="I13" s="140"/>
      <c r="J13" s="262"/>
      <c r="K13" s="263"/>
      <c r="L13" s="83"/>
    </row>
    <row r="14" spans="1:12" ht="34.5" customHeight="1" x14ac:dyDescent="0.3">
      <c r="A14" s="248" t="str">
        <f>IF(K7="Yes","4. Enter targets and outcomes for street outreach - persons exiting to temporary or transitional or permanent housing destinations for each contract under which street outreach was funded.","4. Not applicable. Continue to next question.")</f>
        <v>4. Not applicable. Continue to next question.</v>
      </c>
      <c r="B14" s="249"/>
      <c r="C14" s="249"/>
      <c r="D14" s="249"/>
      <c r="E14" s="249"/>
      <c r="F14" s="249"/>
      <c r="G14" s="249"/>
      <c r="H14" s="249"/>
      <c r="I14" s="249"/>
      <c r="J14" s="249"/>
      <c r="K14" s="250"/>
      <c r="L14" s="83"/>
    </row>
    <row r="15" spans="1:12" ht="17.25" customHeight="1" x14ac:dyDescent="0.3">
      <c r="A15" s="141"/>
      <c r="B15" s="142"/>
      <c r="C15" s="143"/>
      <c r="D15" s="144" t="str">
        <f>IF($K$7="Yes","Target %","")</f>
        <v/>
      </c>
      <c r="E15" s="144" t="str">
        <f>IF($K$7="Yes","Outcome%","")</f>
        <v/>
      </c>
      <c r="F15" s="145"/>
      <c r="G15" s="144" t="str">
        <f>IF($K$7="Yes","Target %","")</f>
        <v/>
      </c>
      <c r="H15" s="144" t="str">
        <f>IF($K$7="Yes","Outcome%","")</f>
        <v/>
      </c>
      <c r="I15" s="145"/>
      <c r="J15" s="144" t="str">
        <f>IF($K$7="Yes","Target %","")</f>
        <v/>
      </c>
      <c r="K15" s="144" t="str">
        <f>IF($K$7="Yes","Outcome%","")</f>
        <v/>
      </c>
      <c r="L15" s="83"/>
    </row>
    <row r="16" spans="1:12" ht="17.25" customHeight="1" x14ac:dyDescent="0.3">
      <c r="A16" s="253"/>
      <c r="B16" s="251"/>
      <c r="C16" s="252"/>
      <c r="D16" s="99">
        <v>0</v>
      </c>
      <c r="E16" s="100">
        <v>0</v>
      </c>
      <c r="F16" s="146" t="str">
        <f>IF(AND(D16&gt;0,E16&gt;0),E16/D16,"")</f>
        <v/>
      </c>
      <c r="G16" s="99">
        <v>0</v>
      </c>
      <c r="H16" s="100">
        <v>0</v>
      </c>
      <c r="I16" s="146" t="str">
        <f>IF(AND(G16&gt;0,H16&gt;0),H16/G16,"")</f>
        <v/>
      </c>
      <c r="J16" s="99">
        <v>0</v>
      </c>
      <c r="K16" s="100">
        <v>0</v>
      </c>
      <c r="L16" s="110" t="str">
        <f>IF(AND(J16&gt;0,K16&gt;0),K16/J16,"")</f>
        <v/>
      </c>
    </row>
    <row r="17" spans="1:12" ht="17.25" customHeight="1" x14ac:dyDescent="0.3">
      <c r="A17" s="147" t="str">
        <f>IF(K7="Yes","Average Outcome Percentge - Street Outreach Target:","")</f>
        <v/>
      </c>
      <c r="B17" s="148"/>
      <c r="C17" s="148"/>
      <c r="D17" s="105" t="str">
        <f>IF(AND(K7="Yes",SUM(F16,I16,L16)&lt;&gt;0),AVERAGE(F16,I16,L16),"")</f>
        <v/>
      </c>
      <c r="E17" s="105"/>
      <c r="F17" s="149"/>
      <c r="G17" s="105"/>
      <c r="H17" s="105"/>
      <c r="I17" s="149"/>
      <c r="J17" s="105"/>
      <c r="K17" s="106"/>
      <c r="L17" s="104"/>
    </row>
    <row r="18" spans="1:12" ht="36" customHeight="1" x14ac:dyDescent="0.3">
      <c r="A18" s="248" t="str">
        <f>IF(K8="Yes","5. Enter targets and outcomes for emergency shelter- persons exiting to permanent housing destinations for each contract under which emergency shelter was funded.","5. Not applicable. Continue to next question.")</f>
        <v>5. Not applicable. Continue to next question.</v>
      </c>
      <c r="B18" s="249"/>
      <c r="C18" s="249"/>
      <c r="D18" s="249"/>
      <c r="E18" s="249"/>
      <c r="F18" s="249"/>
      <c r="G18" s="249"/>
      <c r="H18" s="249"/>
      <c r="I18" s="249"/>
      <c r="J18" s="249"/>
      <c r="K18" s="250"/>
      <c r="L18" s="84"/>
    </row>
    <row r="19" spans="1:12" ht="17.25" customHeight="1" x14ac:dyDescent="0.3">
      <c r="A19" s="141"/>
      <c r="B19" s="142"/>
      <c r="C19" s="143"/>
      <c r="D19" s="144" t="str">
        <f>IF($K$8="Yes","Target %","")</f>
        <v/>
      </c>
      <c r="E19" s="144" t="str">
        <f>IF($K$8="Yes","Outcome%","")</f>
        <v/>
      </c>
      <c r="F19" s="145"/>
      <c r="G19" s="144" t="str">
        <f>IF($K$8="Yes","Target %","")</f>
        <v/>
      </c>
      <c r="H19" s="144" t="str">
        <f>IF($K$8="Yes","Outcome%","")</f>
        <v/>
      </c>
      <c r="I19" s="145"/>
      <c r="J19" s="144" t="str">
        <f>IF($K$8="Yes","Target %","")</f>
        <v/>
      </c>
      <c r="K19" s="144" t="str">
        <f>IF($K$8="Yes","Outcome%","")</f>
        <v/>
      </c>
      <c r="L19" s="83"/>
    </row>
    <row r="20" spans="1:12" ht="17.25" customHeight="1" x14ac:dyDescent="0.3">
      <c r="A20" s="248"/>
      <c r="B20" s="251"/>
      <c r="C20" s="252"/>
      <c r="D20" s="99">
        <v>0</v>
      </c>
      <c r="E20" s="100">
        <v>0</v>
      </c>
      <c r="F20" s="146" t="str">
        <f>IF(AND(D20&gt;0,E20&gt;0),E20/D20,"")</f>
        <v/>
      </c>
      <c r="G20" s="99">
        <v>0</v>
      </c>
      <c r="H20" s="100">
        <v>0</v>
      </c>
      <c r="I20" s="146" t="str">
        <f>IF(AND(G20&gt;0,H20&gt;0),H20/G20,"")</f>
        <v/>
      </c>
      <c r="J20" s="99">
        <v>0</v>
      </c>
      <c r="K20" s="100">
        <v>0</v>
      </c>
      <c r="L20" s="110" t="str">
        <f>IF(AND(J20&gt;0,K20&gt;0),K20/J20,"")</f>
        <v/>
      </c>
    </row>
    <row r="21" spans="1:12" ht="17.25" customHeight="1" x14ac:dyDescent="0.3">
      <c r="A21" s="147" t="str">
        <f>IF(K8="Yes","Average Outcome Percentge -Emergency Shelter Target:","")</f>
        <v/>
      </c>
      <c r="B21" s="150"/>
      <c r="C21" s="150"/>
      <c r="D21" s="151" t="str">
        <f>IF(AND(K8="Yes",SUM(F20,I20,L20)&lt;&gt;0),AVERAGE(F20,I20,L20),"")</f>
        <v/>
      </c>
      <c r="E21" s="107"/>
      <c r="F21" s="152"/>
      <c r="G21" s="108"/>
      <c r="H21" s="107"/>
      <c r="I21" s="152"/>
      <c r="J21" s="108"/>
      <c r="K21" s="109"/>
      <c r="L21" s="104"/>
    </row>
    <row r="22" spans="1:12" ht="35.25" customHeight="1" x14ac:dyDescent="0.3">
      <c r="A22" s="248" t="str">
        <f>IF(K9="Yes","6. Enter targets and outcomes for homeless prevention - persons maintaining permanent housing for three or more months for each contract under which homeless prevention was funded.","6. Not applicable. Continue to next question.")</f>
        <v>6. Not applicable. Continue to next question.</v>
      </c>
      <c r="B22" s="249"/>
      <c r="C22" s="249"/>
      <c r="D22" s="249"/>
      <c r="E22" s="249"/>
      <c r="F22" s="249"/>
      <c r="G22" s="249"/>
      <c r="H22" s="249"/>
      <c r="I22" s="249"/>
      <c r="J22" s="249"/>
      <c r="K22" s="250"/>
      <c r="L22" s="84"/>
    </row>
    <row r="23" spans="1:12" ht="17.25" customHeight="1" x14ac:dyDescent="0.3">
      <c r="A23" s="141"/>
      <c r="B23" s="142"/>
      <c r="C23" s="143"/>
      <c r="D23" s="153" t="str">
        <f>IF($K$9="Yes","Target %","")</f>
        <v/>
      </c>
      <c r="E23" s="153" t="str">
        <f>IF($K$9="Yes","Outcome%","")</f>
        <v/>
      </c>
      <c r="F23" s="143"/>
      <c r="G23" s="153" t="str">
        <f>IF($K$9="Yes","Target %","")</f>
        <v/>
      </c>
      <c r="H23" s="153" t="str">
        <f>IF($K$9="Yes","Outcome%","")</f>
        <v/>
      </c>
      <c r="I23" s="143"/>
      <c r="J23" s="153" t="str">
        <f>IF($K$9="Yes","Target %","")</f>
        <v/>
      </c>
      <c r="K23" s="154" t="str">
        <f>IF($K$9="Yes","Outcome%","")</f>
        <v/>
      </c>
      <c r="L23" s="83"/>
    </row>
    <row r="24" spans="1:12" ht="17.25" customHeight="1" x14ac:dyDescent="0.3">
      <c r="A24" s="248"/>
      <c r="B24" s="251"/>
      <c r="C24" s="252"/>
      <c r="D24" s="99">
        <v>0</v>
      </c>
      <c r="E24" s="100">
        <v>0</v>
      </c>
      <c r="F24" s="146" t="str">
        <f>IF(AND(D24&gt;0,E24&gt;0),E24/D24,"")</f>
        <v/>
      </c>
      <c r="G24" s="99">
        <v>0</v>
      </c>
      <c r="H24" s="100">
        <v>0</v>
      </c>
      <c r="I24" s="146" t="str">
        <f>IF(AND(G24&gt;0,H24&gt;0),H24/G24,"")</f>
        <v/>
      </c>
      <c r="J24" s="99">
        <v>0</v>
      </c>
      <c r="K24" s="100">
        <v>0</v>
      </c>
      <c r="L24" s="110" t="str">
        <f>IF(AND(J24&gt;0,K24&gt;0),K24/J24,"")</f>
        <v/>
      </c>
    </row>
    <row r="25" spans="1:12" s="87" customFormat="1" ht="17.25" customHeight="1" x14ac:dyDescent="0.3">
      <c r="A25" s="147" t="str">
        <f>IF(K9="Yes","Average Outcome Percentge -Homeless Prevention Target:","")</f>
        <v/>
      </c>
      <c r="B25" s="148"/>
      <c r="C25" s="148"/>
      <c r="D25" s="155" t="str">
        <f>IF(AND(K9="Yes",SUM(F24,I24,L24)&lt;&gt;0),AVERAGE(F24,I24,L24),"")</f>
        <v/>
      </c>
      <c r="E25" s="156"/>
      <c r="F25" s="157"/>
      <c r="G25" s="156"/>
      <c r="H25" s="156"/>
      <c r="I25" s="157"/>
      <c r="J25" s="156"/>
      <c r="K25" s="158"/>
      <c r="L25" s="117"/>
    </row>
    <row r="26" spans="1:12" ht="35.25" customHeight="1" x14ac:dyDescent="0.3">
      <c r="A26" s="248" t="str">
        <f>IF(K10="Yes","7. Enter targets and outcomes for rapid re-housing - persons maintaining permanent housing for three or more months for each contract under which rapid re-housing was funded.","7. Not applicable. Continue to next section.")</f>
        <v>7. Not applicable. Continue to next section.</v>
      </c>
      <c r="B26" s="249"/>
      <c r="C26" s="249"/>
      <c r="D26" s="249"/>
      <c r="E26" s="249"/>
      <c r="F26" s="249"/>
      <c r="G26" s="249"/>
      <c r="H26" s="249"/>
      <c r="I26" s="249"/>
      <c r="J26" s="249"/>
      <c r="K26" s="250"/>
      <c r="L26" s="84"/>
    </row>
    <row r="27" spans="1:12" ht="17.25" customHeight="1" x14ac:dyDescent="0.3">
      <c r="A27" s="141"/>
      <c r="B27" s="142"/>
      <c r="C27" s="143"/>
      <c r="D27" s="153" t="str">
        <f>IF($K$10="Yes","Target %","")</f>
        <v/>
      </c>
      <c r="E27" s="153" t="str">
        <f>IF($K$10="Yes","Outcome%","")</f>
        <v/>
      </c>
      <c r="F27" s="143"/>
      <c r="G27" s="153" t="str">
        <f>IF($K$10="Yes","Target %","")</f>
        <v/>
      </c>
      <c r="H27" s="153" t="str">
        <f>IF($K$10="Yes","Outcome%","")</f>
        <v/>
      </c>
      <c r="I27" s="143"/>
      <c r="J27" s="153" t="str">
        <f>IF($K$10="Yes","Target %","")</f>
        <v/>
      </c>
      <c r="K27" s="154" t="str">
        <f>IF($K$10="Yes","Outcome%","")</f>
        <v/>
      </c>
      <c r="L27" s="83"/>
    </row>
    <row r="28" spans="1:12" ht="17.25" customHeight="1" x14ac:dyDescent="0.3">
      <c r="A28" s="248"/>
      <c r="B28" s="251"/>
      <c r="C28" s="252"/>
      <c r="D28" s="99">
        <v>0</v>
      </c>
      <c r="E28" s="100">
        <v>0</v>
      </c>
      <c r="F28" s="146" t="str">
        <f>IF(AND(D28&gt;0,E28&gt;0),E28/D28,"")</f>
        <v/>
      </c>
      <c r="G28" s="99">
        <v>0</v>
      </c>
      <c r="H28" s="100">
        <v>0</v>
      </c>
      <c r="I28" s="146" t="str">
        <f>IF(AND(G28&gt;0,H28&gt;0),H28/G28,"")</f>
        <v/>
      </c>
      <c r="J28" s="99">
        <v>0</v>
      </c>
      <c r="K28" s="100">
        <v>0</v>
      </c>
      <c r="L28" s="110" t="str">
        <f>IF(AND(J28&gt;0,K28&gt;0),K28/J28,"")</f>
        <v/>
      </c>
    </row>
    <row r="29" spans="1:12" s="87" customFormat="1" ht="19.5" customHeight="1" x14ac:dyDescent="0.3">
      <c r="A29" s="147" t="str">
        <f>IF(K10="Yes","Average Outcome Percentge -Rapid Re-housing Target:","")</f>
        <v/>
      </c>
      <c r="B29" s="159"/>
      <c r="C29" s="159"/>
      <c r="D29" s="155" t="str">
        <f>IF(AND(K10="Yes",SUM(F28,I28,L28)&lt;&gt;0),AVERAGE(F28,I28,L28),"")</f>
        <v/>
      </c>
      <c r="E29" s="160"/>
      <c r="F29" s="160"/>
      <c r="G29" s="160"/>
      <c r="H29" s="160"/>
      <c r="I29" s="160"/>
      <c r="J29" s="160"/>
      <c r="K29" s="161"/>
      <c r="L29" s="85"/>
    </row>
    <row r="30" spans="1:12" s="87" customFormat="1" ht="20.25" customHeight="1" x14ac:dyDescent="0.3">
      <c r="A30" s="245" t="s">
        <v>15</v>
      </c>
      <c r="B30" s="246"/>
      <c r="C30" s="246"/>
      <c r="D30" s="246"/>
      <c r="E30" s="246"/>
      <c r="F30" s="246"/>
      <c r="G30" s="246"/>
      <c r="H30" s="246"/>
      <c r="I30" s="246"/>
      <c r="J30" s="246"/>
      <c r="K30" s="247"/>
      <c r="L30" s="86"/>
    </row>
    <row r="31" spans="1:12" s="87" customFormat="1" ht="123" customHeight="1" x14ac:dyDescent="0.3">
      <c r="A31" s="239" t="s">
        <v>433</v>
      </c>
      <c r="B31" s="240"/>
      <c r="C31" s="240"/>
      <c r="D31" s="240"/>
      <c r="E31" s="240"/>
      <c r="F31" s="240"/>
      <c r="G31" s="240"/>
      <c r="H31" s="240"/>
      <c r="I31" s="240"/>
      <c r="J31" s="240"/>
      <c r="K31" s="241"/>
      <c r="L31" s="80"/>
    </row>
    <row r="32" spans="1:12" ht="27" customHeight="1" x14ac:dyDescent="0.3">
      <c r="A32" s="92">
        <v>0</v>
      </c>
      <c r="B32" s="162" t="s">
        <v>301</v>
      </c>
      <c r="C32" s="163"/>
      <c r="D32" s="163"/>
      <c r="E32" s="163"/>
      <c r="F32" s="163"/>
      <c r="G32" s="163"/>
      <c r="H32" s="163"/>
      <c r="I32" s="163"/>
      <c r="J32" s="164"/>
      <c r="K32" s="165"/>
    </row>
    <row r="33" spans="2:9" ht="31.5" customHeight="1" x14ac:dyDescent="0.3">
      <c r="B33" s="88"/>
      <c r="C33" s="88"/>
      <c r="D33" s="88"/>
      <c r="E33" s="88"/>
      <c r="F33" s="88"/>
      <c r="G33" s="88"/>
      <c r="H33" s="88"/>
      <c r="I33" s="88"/>
    </row>
    <row r="34" spans="2:9" ht="15.75" customHeight="1" x14ac:dyDescent="0.3">
      <c r="B34" s="88"/>
      <c r="C34" s="88"/>
      <c r="D34" s="88"/>
      <c r="E34" s="88"/>
      <c r="F34" s="88"/>
      <c r="G34" s="88"/>
      <c r="H34" s="88"/>
      <c r="I34" s="88"/>
    </row>
    <row r="35" spans="2:9" ht="14.4" x14ac:dyDescent="0.3"/>
    <row r="36" spans="2:9" ht="14.4" x14ac:dyDescent="0.3"/>
    <row r="37" spans="2:9" ht="14.4" x14ac:dyDescent="0.3"/>
    <row r="38" spans="2:9" ht="14.4" hidden="1" x14ac:dyDescent="0.3"/>
    <row r="39" spans="2:9" ht="14.4" hidden="1" x14ac:dyDescent="0.3"/>
    <row r="40" spans="2:9" ht="14.4" hidden="1" x14ac:dyDescent="0.3"/>
    <row r="41" spans="2:9" ht="14.4" hidden="1" x14ac:dyDescent="0.3"/>
    <row r="42" spans="2:9" ht="14.4" hidden="1" x14ac:dyDescent="0.3"/>
    <row r="43" spans="2:9" ht="14.4" hidden="1" x14ac:dyDescent="0.3"/>
    <row r="44" spans="2:9" ht="14.4" hidden="1" x14ac:dyDescent="0.3"/>
    <row r="45" spans="2:9" ht="14.4" hidden="1" x14ac:dyDescent="0.3"/>
    <row r="46" spans="2:9" ht="14.4" hidden="1" x14ac:dyDescent="0.3"/>
    <row r="47" spans="2:9" ht="14.4" hidden="1" x14ac:dyDescent="0.3"/>
    <row r="48" spans="2:9" ht="14.4" hidden="1" x14ac:dyDescent="0.3"/>
    <row r="49" ht="14.4" hidden="1" x14ac:dyDescent="0.3"/>
    <row r="50" ht="14.4" hidden="1" x14ac:dyDescent="0.3"/>
    <row r="51" ht="14.4" hidden="1" x14ac:dyDescent="0.3"/>
    <row r="52" ht="14.4" hidden="1" x14ac:dyDescent="0.3"/>
    <row r="53" ht="14.4" hidden="1" x14ac:dyDescent="0.3"/>
    <row r="54" ht="14.4" hidden="1" x14ac:dyDescent="0.3"/>
    <row r="55" ht="14.4" hidden="1" x14ac:dyDescent="0.3"/>
    <row r="56" ht="14.4" hidden="1" x14ac:dyDescent="0.3"/>
    <row r="57" ht="14.4" hidden="1" x14ac:dyDescent="0.3"/>
    <row r="58" ht="14.4" hidden="1" x14ac:dyDescent="0.3"/>
  </sheetData>
  <sheetProtection sheet="1" objects="1" scenarios="1" selectLockedCells="1"/>
  <mergeCells count="26">
    <mergeCell ref="A2:K2"/>
    <mergeCell ref="A3:K3"/>
    <mergeCell ref="A13:C13"/>
    <mergeCell ref="D13:E13"/>
    <mergeCell ref="G13:H13"/>
    <mergeCell ref="J13:K13"/>
    <mergeCell ref="A11:C11"/>
    <mergeCell ref="D11:E11"/>
    <mergeCell ref="G11:H11"/>
    <mergeCell ref="J11:K11"/>
    <mergeCell ref="A5:K5"/>
    <mergeCell ref="A31:K31"/>
    <mergeCell ref="A6:K6"/>
    <mergeCell ref="A30:K30"/>
    <mergeCell ref="A14:K14"/>
    <mergeCell ref="A18:K18"/>
    <mergeCell ref="A22:K22"/>
    <mergeCell ref="A20:C20"/>
    <mergeCell ref="A24:C24"/>
    <mergeCell ref="A26:K26"/>
    <mergeCell ref="A28:C28"/>
    <mergeCell ref="A16:C16"/>
    <mergeCell ref="A12:C12"/>
    <mergeCell ref="D12:E12"/>
    <mergeCell ref="G12:H12"/>
    <mergeCell ref="J12:K12"/>
  </mergeCells>
  <conditionalFormatting sqref="K7">
    <cfRule type="expression" dxfId="7" priority="8">
      <formula>$C$7=""</formula>
    </cfRule>
  </conditionalFormatting>
  <conditionalFormatting sqref="K8">
    <cfRule type="expression" dxfId="6" priority="7">
      <formula>$C$8=""</formula>
    </cfRule>
  </conditionalFormatting>
  <conditionalFormatting sqref="K9">
    <cfRule type="expression" dxfId="5" priority="6">
      <formula>$C$9=""</formula>
    </cfRule>
  </conditionalFormatting>
  <conditionalFormatting sqref="K10">
    <cfRule type="expression" dxfId="4" priority="5">
      <formula>$C$10=""</formula>
    </cfRule>
  </conditionalFormatting>
  <conditionalFormatting sqref="D16 E16 G16 H16 J16 K16">
    <cfRule type="expression" dxfId="3" priority="4">
      <formula>$K$7&lt;&gt;"Yes"</formula>
    </cfRule>
  </conditionalFormatting>
  <conditionalFormatting sqref="D20:E20 G20:H20 J20:K20">
    <cfRule type="expression" dxfId="2" priority="3">
      <formula>$K$8&lt;&gt;"Yes"</formula>
    </cfRule>
  </conditionalFormatting>
  <conditionalFormatting sqref="D24:E24 G24:H24 J24:K24">
    <cfRule type="expression" dxfId="1" priority="2">
      <formula>$K$9&lt;&gt;"Yes"</formula>
    </cfRule>
  </conditionalFormatting>
  <conditionalFormatting sqref="D28:E28 G28:H28 J28:K28">
    <cfRule type="expression" dxfId="0" priority="1">
      <formula>$K$10&lt;&gt;"Yes"</formula>
    </cfRule>
  </conditionalFormatting>
  <dataValidations xWindow="163" yWindow="890" count="41">
    <dataValidation allowBlank="1" showInputMessage="1" showErrorMessage="1" promptTitle="ESG Contract 3" prompt="Contract number of ESG Contract 3 closed within 12 months of Application" sqref="J12:K12"/>
    <dataValidation type="list" allowBlank="1" showInputMessage="1" showErrorMessage="1" promptTitle="POINTS SELECTION" prompt="Select the number of points requested under category &quot;PREVIOUS ESG OUTCOME" sqref="A32">
      <formula1>"0,1,2,3,4,5"</formula1>
    </dataValidation>
    <dataValidation allowBlank="1" showInputMessage="1" showErrorMessage="1" promptTitle="ESG Contract 1" prompt="Contract number of ESG Contract 1 closed within 12 months of Application" sqref="D12:E12"/>
    <dataValidation allowBlank="1" showInputMessage="1" showErrorMessage="1" promptTitle="ESG Contract 2" prompt="Contract number of ESG Contract 2 closed within 12 months of Application" sqref="G12:H12"/>
    <dataValidation type="list" allowBlank="1" showInputMessage="1" showErrorMessage="1" prompt="Applicant or its subrecipient was funded for Street Outreach under Contract closed w/in 12 months of the Application date" sqref="A7">
      <formula1>"Yes, No"</formula1>
    </dataValidation>
    <dataValidation type="list" allowBlank="1" showInputMessage="1" showErrorMessage="1" prompt="Applicant or its subrecipient was funded for Emergency Shelter under Contract closed w/in 12 months of the Application date" sqref="A8">
      <formula1>"Yes, No"</formula1>
    </dataValidation>
    <dataValidation type="list" allowBlank="1" showInputMessage="1" showErrorMessage="1" prompt="Applicant or its subrecipient was funded for Homeless Prevention under Contract closed w/in 12 months of the Application date" sqref="A9">
      <formula1>"Yes, No"</formula1>
    </dataValidation>
    <dataValidation type="list" allowBlank="1" showInputMessage="1" showErrorMessage="1" prompt="Applicant or its subrecipient was funded for Rapid Rehousing under Contract closed w/in 12 months of the Application date" sqref="A10">
      <formula1>"Yes, No"</formula1>
    </dataValidation>
    <dataValidation type="list" allowBlank="1" showInputMessage="1" showErrorMessage="1" promptTitle="Contract 1" prompt="Last three reports for Contract period submitted on or before the reporting deadline" sqref="D13:E13">
      <formula1>"Yes, No"</formula1>
    </dataValidation>
    <dataValidation type="list" allowBlank="1" showInputMessage="1" showErrorMessage="1" promptTitle="Contract 2" prompt="Last three reports for Contract period submitted on or before the reporting deadline" sqref="G13:H13">
      <formula1>"Yes, No"</formula1>
    </dataValidation>
    <dataValidation type="list" allowBlank="1" showInputMessage="1" showErrorMessage="1" promptTitle="Contract 3" prompt="Last three reports for Contract period submitted on or before the reporting deadline" sqref="J13:K13">
      <formula1>"Yes, No"</formula1>
    </dataValidation>
    <dataValidation allowBlank="1" showInputMessage="1" showErrorMessage="1" promptTitle="Contract 1" prompt="Enter target percentage for SO- Persons exiting to temp, transitional, or permanent housing" sqref="D16"/>
    <dataValidation allowBlank="1" showInputMessage="1" showErrorMessage="1" promptTitle="Contract 2" prompt="Enter target percentage for SO- Persons exiting to temp, transitional, or permanent housing" sqref="G16:G17"/>
    <dataValidation allowBlank="1" showInputMessage="1" showErrorMessage="1" promptTitle="Contract 3" prompt="Enter target percentage for SO- Persons exiting to temp, transitional, or permanent housing" sqref="J16:J17"/>
    <dataValidation allowBlank="1" showInputMessage="1" showErrorMessage="1" promptTitle="Contract 1" prompt="Enter target percentage for ES-  Persons exiting to permanent housing" sqref="D25 D20"/>
    <dataValidation allowBlank="1" showInputMessage="1" showErrorMessage="1" promptTitle="Contract 2" prompt="Enter target percentage for ES- Persons exiting to permanent housing" sqref="G20:G21"/>
    <dataValidation allowBlank="1" showInputMessage="1" showErrorMessage="1" promptTitle="Contract 3" prompt="Enter target percentage for ES- Persons exiting to permanent housing" sqref="J20:J21"/>
    <dataValidation allowBlank="1" showInputMessage="1" showErrorMessage="1" promptTitle="Contract 1" prompt="Enter outcome percentage for SO - persons exiting to temp, transitional, or permanent housing " sqref="E16:E17"/>
    <dataValidation allowBlank="1" showInputMessage="1" showErrorMessage="1" promptTitle="Contract 2" prompt="Enter outcome percentage for SO - persons exiting to temp, transitional, or permanent housing " sqref="H16:H17"/>
    <dataValidation allowBlank="1" showInputMessage="1" showErrorMessage="1" promptTitle="Contract 3" prompt="Enter outcome percentage for SO - persons exiting to temp, transitional, or permanent housing " sqref="K16:K17"/>
    <dataValidation allowBlank="1" showInputMessage="1" showErrorMessage="1" promptTitle="Contract 1" prompt="Enter outcome percentage for ES - persons exiting to permanent housing " sqref="E20:E21"/>
    <dataValidation allowBlank="1" showInputMessage="1" showErrorMessage="1" promptTitle="Contract 2" prompt="Enter outcome percentage for ES - persons exiting to permanent housing " sqref="H20:H21"/>
    <dataValidation allowBlank="1" showInputMessage="1" showErrorMessage="1" promptTitle="Contract 3" prompt="Enter outcome percentage for ES - persons exiting to permanent housing " sqref="K20:K21"/>
    <dataValidation allowBlank="1" showInputMessage="1" showErrorMessage="1" promptTitle="Contract 1" prompt="Enter target percentage for HP-  Persons maintaining perm housing for 3+ months after exit" sqref="D24"/>
    <dataValidation allowBlank="1" showInputMessage="1" showErrorMessage="1" promptTitle="Contract 1" prompt="Enter outcome percentage for HP - persons maintaining perm housing for 3+ months after exit" sqref="E24:E25"/>
    <dataValidation allowBlank="1" showInputMessage="1" showErrorMessage="1" promptTitle="Contract 2" prompt="Enter target percentage for HP-  Persons maintaining perm housing for 3+ months after exit" sqref="G24:G25"/>
    <dataValidation allowBlank="1" showInputMessage="1" showErrorMessage="1" promptTitle="Contract 2" prompt="Enter outcome percentage for HP - persons maintaining perm housing for 3+ months after exit" sqref="H24:H25"/>
    <dataValidation allowBlank="1" showInputMessage="1" showErrorMessage="1" promptTitle="Contract 3" prompt="Enter target percentage for HP-  Persons maintaining perm housing for 3+ months after exit" sqref="J24:J25"/>
    <dataValidation allowBlank="1" showInputMessage="1" showErrorMessage="1" promptTitle="Contract 3" prompt="Enter outcome percentage for HP - persons maintaining perm housing for 3+ months after exit" sqref="K24:K25"/>
    <dataValidation allowBlank="1" showInputMessage="1" showErrorMessage="1" promptTitle="Contract 1" prompt="Enter target percentage for RR-  Persons maintaining perm housing for 3+ months after exit" sqref="D28"/>
    <dataValidation allowBlank="1" showInputMessage="1" showErrorMessage="1" promptTitle="Contract 1" prompt="Enter outcome percentage for RR - persons maintaining perm housing for 3+ months after exit" sqref="E28"/>
    <dataValidation allowBlank="1" showInputMessage="1" showErrorMessage="1" promptTitle="Contract 2" prompt="Enter target percentage for RR-  Persons maintaining perm housing for 3+ months after exit" sqref="G28"/>
    <dataValidation allowBlank="1" showInputMessage="1" showErrorMessage="1" promptTitle="Contract 2" prompt="Enter outcome percentage for RR - persons maintaining perm housing for 3+ months after exit" sqref="H28"/>
    <dataValidation allowBlank="1" showInputMessage="1" showErrorMessage="1" promptTitle="Contract 3" prompt="Enter target percentage for RR-  Persons maintaining perm housing for 3+ months after exit" sqref="J28"/>
    <dataValidation allowBlank="1" showInputMessage="1" showErrorMessage="1" promptTitle="Contract 3" prompt="Enter outcome percentage for RR - persons maintaining perm housing for 3+ months after exit" sqref="K28"/>
    <dataValidation type="list" allowBlank="1" showInputMessage="1" showErrorMessage="1" prompt="Is Applicant requesting points for meeting 100% of the SO target?" sqref="K7">
      <formula1>"Yes, No"</formula1>
    </dataValidation>
    <dataValidation type="list" allowBlank="1" showInputMessage="1" showErrorMessage="1" prompt="Is Applicant requesting points for meeting 100% of the ES target?" sqref="K8">
      <formula1>"Yes, No"</formula1>
    </dataValidation>
    <dataValidation type="list" allowBlank="1" showInputMessage="1" showErrorMessage="1" prompt="Is Applicant requesting points for meeting 100% of the HP target?" sqref="K9">
      <formula1>"Yes, No"</formula1>
    </dataValidation>
    <dataValidation type="list" allowBlank="1" showInputMessage="1" showErrorMessage="1" prompt="Is Applicant requesting points for meeting 100% of the RR target?" sqref="K10">
      <formula1>"Yes, No"</formula1>
    </dataValidation>
    <dataValidation allowBlank="1" showErrorMessage="1" promptTitle="Contract 1" prompt="Enter target percentage for ES-  Persons exiting to permanent housing" sqref="D29 D21"/>
    <dataValidation allowBlank="1" showErrorMessage="1" sqref="D17"/>
  </dataValidations>
  <pageMargins left="0.38541666666666669"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34"/>
  <sheetViews>
    <sheetView showGridLines="0" view="pageLayout" zoomScaleNormal="100" workbookViewId="0">
      <selection activeCell="A16" sqref="A16"/>
    </sheetView>
  </sheetViews>
  <sheetFormatPr defaultColWidth="0" defaultRowHeight="0" customHeight="1" zeroHeight="1" x14ac:dyDescent="0.3"/>
  <cols>
    <col min="1" max="1" width="6.5546875" customWidth="1"/>
    <col min="2" max="8" width="9.109375" customWidth="1"/>
    <col min="9" max="9" width="24" customWidth="1"/>
    <col min="10" max="10" width="4.6640625" customWidth="1"/>
    <col min="11" max="16384" width="4.6640625" hidden="1"/>
  </cols>
  <sheetData>
    <row r="1" spans="1:9" ht="14.4" x14ac:dyDescent="0.3"/>
    <row r="2" spans="1:9" ht="15.6" x14ac:dyDescent="0.3">
      <c r="A2" s="274" t="s">
        <v>54</v>
      </c>
      <c r="B2" s="275"/>
      <c r="C2" s="275"/>
      <c r="D2" s="275"/>
      <c r="E2" s="275"/>
      <c r="F2" s="275"/>
      <c r="G2" s="275"/>
      <c r="H2" s="275"/>
      <c r="I2" s="275"/>
    </row>
    <row r="3" spans="1:9" ht="82.5" customHeight="1" x14ac:dyDescent="0.3">
      <c r="A3" s="229" t="s">
        <v>28</v>
      </c>
      <c r="B3" s="276"/>
      <c r="C3" s="276"/>
      <c r="D3" s="276"/>
      <c r="E3" s="276"/>
      <c r="F3" s="276"/>
      <c r="G3" s="276"/>
      <c r="H3" s="276"/>
      <c r="I3" s="276"/>
    </row>
    <row r="4" spans="1:9" s="11" customFormat="1" ht="20.25" customHeight="1" x14ac:dyDescent="0.3">
      <c r="A4" s="11" t="s">
        <v>27</v>
      </c>
    </row>
    <row r="5" spans="1:9" s="11" customFormat="1" ht="30.75" customHeight="1" x14ac:dyDescent="0.3">
      <c r="A5" s="277" t="s">
        <v>26</v>
      </c>
      <c r="B5" s="276"/>
      <c r="C5" s="276"/>
      <c r="D5" s="276"/>
      <c r="E5" s="276"/>
      <c r="F5" s="276"/>
      <c r="G5" s="276"/>
      <c r="H5" s="276"/>
      <c r="I5" s="276"/>
    </row>
    <row r="6" spans="1:9" s="11" customFormat="1" ht="32.25" customHeight="1" x14ac:dyDescent="0.3">
      <c r="A6" s="185" t="s">
        <v>25</v>
      </c>
      <c r="B6" s="273"/>
      <c r="C6" s="273"/>
      <c r="D6" s="273"/>
      <c r="E6" s="273"/>
      <c r="F6" s="273"/>
      <c r="G6" s="273"/>
      <c r="H6" s="273"/>
      <c r="I6" s="273"/>
    </row>
    <row r="7" spans="1:9" s="11" customFormat="1" ht="12" customHeight="1" x14ac:dyDescent="0.3">
      <c r="A7" s="24"/>
      <c r="B7" s="19"/>
      <c r="C7" s="19"/>
      <c r="D7" s="19"/>
      <c r="E7" s="19"/>
      <c r="F7" s="19"/>
      <c r="G7" s="19"/>
      <c r="H7" s="19"/>
      <c r="I7" s="19"/>
    </row>
    <row r="8" spans="1:9" s="11" customFormat="1" ht="47.25" customHeight="1" x14ac:dyDescent="0.3">
      <c r="A8" s="185" t="s">
        <v>24</v>
      </c>
      <c r="B8" s="273"/>
      <c r="C8" s="273"/>
      <c r="D8" s="273"/>
      <c r="E8" s="273"/>
      <c r="F8" s="273"/>
      <c r="G8" s="273"/>
      <c r="H8" s="273"/>
      <c r="I8" s="273"/>
    </row>
    <row r="9" spans="1:9" s="11" customFormat="1" ht="11.25" customHeight="1" x14ac:dyDescent="0.3">
      <c r="A9" s="24"/>
      <c r="B9" s="19"/>
      <c r="C9" s="19"/>
      <c r="D9" s="19"/>
      <c r="E9" s="19"/>
      <c r="F9" s="19"/>
      <c r="G9" s="19"/>
      <c r="H9" s="19"/>
      <c r="I9" s="19"/>
    </row>
    <row r="10" spans="1:9" s="11" customFormat="1" ht="33.75" customHeight="1" x14ac:dyDescent="0.3">
      <c r="A10" s="185" t="s">
        <v>23</v>
      </c>
      <c r="B10" s="273"/>
      <c r="C10" s="273"/>
      <c r="D10" s="273"/>
      <c r="E10" s="273"/>
      <c r="F10" s="273"/>
      <c r="G10" s="273"/>
      <c r="H10" s="273"/>
      <c r="I10" s="273"/>
    </row>
    <row r="11" spans="1:9" s="11" customFormat="1" ht="12" customHeight="1" x14ac:dyDescent="0.3">
      <c r="A11" s="24"/>
      <c r="B11" s="19"/>
      <c r="C11" s="19"/>
      <c r="D11" s="19"/>
      <c r="E11" s="19"/>
      <c r="F11" s="19"/>
      <c r="G11" s="19"/>
      <c r="H11" s="19"/>
      <c r="I11" s="19"/>
    </row>
    <row r="12" spans="1:9" s="11" customFormat="1" ht="37.5" customHeight="1" x14ac:dyDescent="0.3">
      <c r="A12" s="185" t="s">
        <v>22</v>
      </c>
      <c r="B12" s="273"/>
      <c r="C12" s="273"/>
      <c r="D12" s="273"/>
      <c r="E12" s="273"/>
      <c r="F12" s="273"/>
      <c r="G12" s="273"/>
      <c r="H12" s="273"/>
      <c r="I12" s="273"/>
    </row>
    <row r="13" spans="1:9" s="11" customFormat="1" ht="12.75" customHeight="1" x14ac:dyDescent="0.3">
      <c r="A13" s="23"/>
      <c r="B13" s="23"/>
      <c r="C13" s="23"/>
      <c r="D13" s="23"/>
      <c r="E13" s="23"/>
      <c r="F13" s="23"/>
      <c r="G13" s="23"/>
      <c r="H13" s="23"/>
      <c r="I13" s="23"/>
    </row>
    <row r="14" spans="1:9" s="11" customFormat="1" ht="33" customHeight="1" x14ac:dyDescent="0.3">
      <c r="A14" s="185" t="s">
        <v>21</v>
      </c>
      <c r="B14" s="273"/>
      <c r="C14" s="273"/>
      <c r="D14" s="273"/>
      <c r="E14" s="273"/>
      <c r="F14" s="273"/>
      <c r="G14" s="273"/>
      <c r="H14" s="273"/>
      <c r="I14" s="273"/>
    </row>
    <row r="15" spans="1:9" s="11" customFormat="1" ht="18" customHeight="1" x14ac:dyDescent="0.3">
      <c r="A15" s="22"/>
      <c r="B15" s="22"/>
      <c r="C15" s="22"/>
      <c r="D15" s="22"/>
      <c r="E15" s="22"/>
      <c r="F15" s="22"/>
      <c r="G15" s="22"/>
      <c r="H15" s="22"/>
      <c r="I15" s="22"/>
    </row>
    <row r="16" spans="1:9" ht="22.5" customHeight="1" x14ac:dyDescent="0.3">
      <c r="A16" s="91"/>
      <c r="B16" s="18" t="s">
        <v>20</v>
      </c>
      <c r="C16" s="21"/>
      <c r="D16" s="21"/>
      <c r="E16" s="21"/>
      <c r="F16" s="21"/>
      <c r="G16" s="21"/>
      <c r="H16" s="21"/>
      <c r="I16" s="21"/>
    </row>
    <row r="17" spans="2:9" ht="31.5" customHeight="1" x14ac:dyDescent="0.3">
      <c r="B17" s="20"/>
      <c r="C17" s="20"/>
      <c r="D17" s="20"/>
      <c r="E17" s="20"/>
      <c r="F17" s="20"/>
      <c r="G17" s="20"/>
      <c r="H17" s="20"/>
      <c r="I17" s="20"/>
    </row>
    <row r="18" spans="2:9" ht="15.75" customHeight="1" x14ac:dyDescent="0.3">
      <c r="B18" s="20"/>
      <c r="C18" s="20"/>
      <c r="D18" s="20"/>
      <c r="E18" s="20"/>
      <c r="F18" s="20"/>
      <c r="G18" s="20"/>
      <c r="H18" s="20"/>
      <c r="I18" s="20"/>
    </row>
    <row r="19" spans="2:9" ht="14.4" x14ac:dyDescent="0.3"/>
    <row r="20" spans="2:9" ht="14.4" x14ac:dyDescent="0.3"/>
    <row r="21" spans="2:9" ht="14.4" x14ac:dyDescent="0.3"/>
    <row r="22" spans="2:9" ht="14.4" x14ac:dyDescent="0.3"/>
    <row r="23" spans="2:9" ht="14.4" x14ac:dyDescent="0.3"/>
    <row r="24" spans="2:9" ht="14.4" x14ac:dyDescent="0.3"/>
    <row r="25" spans="2:9" ht="14.4" x14ac:dyDescent="0.3"/>
    <row r="26" spans="2:9" ht="14.4" x14ac:dyDescent="0.3"/>
    <row r="27" spans="2:9" ht="14.4" x14ac:dyDescent="0.3"/>
    <row r="28" spans="2:9" ht="14.4" x14ac:dyDescent="0.3"/>
    <row r="29" spans="2:9" ht="14.4" x14ac:dyDescent="0.3"/>
    <row r="30" spans="2:9" ht="14.4" x14ac:dyDescent="0.3"/>
    <row r="31" spans="2:9" ht="14.4" x14ac:dyDescent="0.3"/>
    <row r="32" spans="2:9" ht="14.4" x14ac:dyDescent="0.3"/>
    <row r="33" ht="14.4" x14ac:dyDescent="0.3"/>
    <row r="34" ht="14.4" x14ac:dyDescent="0.3"/>
  </sheetData>
  <sheetProtection sheet="1" objects="1" scenarios="1" selectLockedCells="1"/>
  <mergeCells count="8">
    <mergeCell ref="A12:I12"/>
    <mergeCell ref="A14:I14"/>
    <mergeCell ref="A2:I2"/>
    <mergeCell ref="A3:I3"/>
    <mergeCell ref="A5:I5"/>
    <mergeCell ref="A6:I6"/>
    <mergeCell ref="A8:I8"/>
    <mergeCell ref="A10:I10"/>
  </mergeCells>
  <dataValidations count="1">
    <dataValidation type="list" allowBlank="1" showInputMessage="1" showErrorMessage="1" promptTitle="POINTS SELECTION" prompt="Number of points requested under category &quot;PREVIOUS MONITORING REPORTS.&quot;" sqref="A16">
      <formula1>"0,1,2,3,5"</formula1>
    </dataValidation>
  </dataValidations>
  <pageMargins left="0.25" right="0.25"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499984740745262"/>
  </sheetPr>
  <dimension ref="A1:J57"/>
  <sheetViews>
    <sheetView showGridLines="0" view="pageLayout" zoomScaleNormal="100" workbookViewId="0">
      <selection activeCell="A23" sqref="A23"/>
    </sheetView>
  </sheetViews>
  <sheetFormatPr defaultColWidth="0" defaultRowHeight="0" customHeight="1" zeroHeight="1" x14ac:dyDescent="0.3"/>
  <cols>
    <col min="1" max="1" width="6.5546875" style="25" customWidth="1"/>
    <col min="2" max="8" width="9.109375" style="25" customWidth="1"/>
    <col min="9" max="9" width="27" style="25" customWidth="1"/>
    <col min="10" max="10" width="4" customWidth="1"/>
    <col min="11" max="16384" width="9.109375" hidden="1"/>
  </cols>
  <sheetData>
    <row r="1" spans="1:9" ht="14.4" x14ac:dyDescent="0.3"/>
    <row r="2" spans="1:9" s="1" customFormat="1" ht="20.25" customHeight="1" x14ac:dyDescent="0.3">
      <c r="A2" s="278" t="s">
        <v>43</v>
      </c>
      <c r="B2" s="279"/>
      <c r="C2" s="279"/>
      <c r="D2" s="279"/>
      <c r="E2" s="279"/>
      <c r="F2" s="279"/>
      <c r="G2" s="279"/>
      <c r="H2" s="279"/>
      <c r="I2" s="279"/>
    </row>
    <row r="3" spans="1:9" s="1" customFormat="1" ht="47.25" customHeight="1" x14ac:dyDescent="0.3">
      <c r="A3" s="168" t="s">
        <v>60</v>
      </c>
      <c r="B3" s="169"/>
      <c r="C3" s="169"/>
      <c r="D3" s="169"/>
      <c r="E3" s="169"/>
      <c r="F3" s="169"/>
      <c r="G3" s="169"/>
      <c r="H3" s="169"/>
      <c r="I3" s="169"/>
    </row>
    <row r="4" spans="1:9" s="11" customFormat="1" ht="75.75" customHeight="1" x14ac:dyDescent="0.3">
      <c r="A4" s="281" t="s">
        <v>305</v>
      </c>
      <c r="B4" s="276"/>
      <c r="C4" s="276"/>
      <c r="D4" s="276"/>
      <c r="E4" s="276"/>
      <c r="F4" s="276"/>
      <c r="G4" s="276"/>
      <c r="H4" s="276"/>
      <c r="I4" s="276"/>
    </row>
    <row r="5" spans="1:9" ht="13.5" customHeight="1" x14ac:dyDescent="0.3">
      <c r="A5" s="276"/>
      <c r="B5" s="276"/>
      <c r="C5" s="276"/>
      <c r="D5" s="276"/>
      <c r="E5" s="276"/>
      <c r="F5" s="276"/>
      <c r="G5" s="276"/>
      <c r="H5" s="276"/>
      <c r="I5" s="276"/>
    </row>
    <row r="6" spans="1:9" ht="13.5" customHeight="1" x14ac:dyDescent="0.3">
      <c r="A6" s="49"/>
      <c r="B6" s="49"/>
      <c r="C6" s="49"/>
      <c r="D6" s="49"/>
      <c r="E6" s="49"/>
      <c r="F6" s="49"/>
      <c r="G6" s="49"/>
      <c r="H6" s="49"/>
      <c r="I6" s="49"/>
    </row>
    <row r="7" spans="1:9" ht="13.5" customHeight="1" x14ac:dyDescent="0.3">
      <c r="A7" s="93"/>
      <c r="B7" s="180" t="s">
        <v>77</v>
      </c>
      <c r="C7" s="200"/>
      <c r="D7" s="93"/>
      <c r="E7" s="59" t="s">
        <v>155</v>
      </c>
      <c r="F7" s="60"/>
      <c r="G7" s="94"/>
      <c r="H7" s="59" t="s">
        <v>215</v>
      </c>
      <c r="I7" s="60"/>
    </row>
    <row r="8" spans="1:9" ht="13.5" customHeight="1" x14ac:dyDescent="0.3">
      <c r="A8" s="93"/>
      <c r="B8" s="59" t="s">
        <v>82</v>
      </c>
      <c r="C8" s="60"/>
      <c r="D8" s="93"/>
      <c r="E8" s="59" t="s">
        <v>161</v>
      </c>
      <c r="F8" s="60"/>
      <c r="G8" s="94"/>
      <c r="H8" s="59" t="s">
        <v>280</v>
      </c>
      <c r="I8" s="60"/>
    </row>
    <row r="9" spans="1:9" ht="13.5" customHeight="1" x14ac:dyDescent="0.3">
      <c r="A9" s="93"/>
      <c r="B9" s="59" t="s">
        <v>84</v>
      </c>
      <c r="C9" s="60"/>
      <c r="D9" s="93"/>
      <c r="E9" s="59" t="s">
        <v>163</v>
      </c>
      <c r="F9" s="60"/>
      <c r="G9" s="94"/>
      <c r="H9" s="59" t="s">
        <v>232</v>
      </c>
      <c r="I9" s="60"/>
    </row>
    <row r="10" spans="1:9" ht="13.5" customHeight="1" x14ac:dyDescent="0.3">
      <c r="A10" s="93"/>
      <c r="B10" s="59" t="s">
        <v>90</v>
      </c>
      <c r="C10" s="60"/>
      <c r="D10" s="93"/>
      <c r="E10" s="59" t="s">
        <v>164</v>
      </c>
      <c r="F10" s="60"/>
      <c r="G10" s="94"/>
      <c r="H10" s="59" t="s">
        <v>239</v>
      </c>
      <c r="I10" s="60"/>
    </row>
    <row r="11" spans="1:9" ht="13.5" customHeight="1" x14ac:dyDescent="0.3">
      <c r="A11" s="93"/>
      <c r="B11" s="59" t="s">
        <v>108</v>
      </c>
      <c r="C11" s="60"/>
      <c r="D11" s="93"/>
      <c r="E11" s="59" t="s">
        <v>172</v>
      </c>
      <c r="F11" s="60"/>
      <c r="G11" s="94"/>
      <c r="H11" s="59" t="s">
        <v>247</v>
      </c>
      <c r="I11" s="60"/>
    </row>
    <row r="12" spans="1:9" ht="13.5" customHeight="1" x14ac:dyDescent="0.3">
      <c r="A12" s="93"/>
      <c r="B12" s="59" t="s">
        <v>113</v>
      </c>
      <c r="C12" s="60"/>
      <c r="D12" s="93"/>
      <c r="E12" s="59" t="s">
        <v>174</v>
      </c>
      <c r="F12" s="60"/>
      <c r="G12" s="94"/>
      <c r="H12" s="59" t="s">
        <v>248</v>
      </c>
      <c r="I12" s="60"/>
    </row>
    <row r="13" spans="1:9" ht="13.5" customHeight="1" x14ac:dyDescent="0.3">
      <c r="A13" s="93"/>
      <c r="B13" s="59" t="s">
        <v>115</v>
      </c>
      <c r="C13" s="60"/>
      <c r="D13" s="93"/>
      <c r="E13" s="59" t="s">
        <v>187</v>
      </c>
      <c r="F13" s="60"/>
      <c r="G13" s="94"/>
      <c r="H13" s="59" t="s">
        <v>254</v>
      </c>
      <c r="I13" s="60"/>
    </row>
    <row r="14" spans="1:9" ht="13.5" customHeight="1" x14ac:dyDescent="0.3">
      <c r="A14" s="93"/>
      <c r="B14" s="59" t="s">
        <v>118</v>
      </c>
      <c r="C14" s="61"/>
      <c r="D14" s="93"/>
      <c r="E14" s="59" t="s">
        <v>202</v>
      </c>
      <c r="F14" s="61"/>
      <c r="G14" s="94"/>
      <c r="H14" s="59" t="s">
        <v>258</v>
      </c>
      <c r="I14" s="61"/>
    </row>
    <row r="15" spans="1:9" ht="13.5" customHeight="1" x14ac:dyDescent="0.3">
      <c r="A15" s="93"/>
      <c r="B15" s="59" t="s">
        <v>119</v>
      </c>
      <c r="C15" s="61"/>
      <c r="D15" s="93"/>
      <c r="E15" s="59" t="s">
        <v>209</v>
      </c>
      <c r="F15" s="61"/>
      <c r="G15" s="94"/>
      <c r="H15" s="59" t="s">
        <v>264</v>
      </c>
      <c r="I15" s="61"/>
    </row>
    <row r="16" spans="1:9" ht="13.5" customHeight="1" x14ac:dyDescent="0.3">
      <c r="A16" s="93"/>
      <c r="B16" s="59" t="s">
        <v>128</v>
      </c>
      <c r="C16" s="61"/>
      <c r="D16" s="93"/>
      <c r="E16" s="59" t="s">
        <v>211</v>
      </c>
      <c r="F16" s="61"/>
      <c r="G16" s="94"/>
      <c r="H16" s="59" t="s">
        <v>281</v>
      </c>
      <c r="I16" s="61"/>
    </row>
    <row r="17" spans="1:9" ht="13.5" customHeight="1" x14ac:dyDescent="0.3">
      <c r="A17" s="93"/>
      <c r="B17" s="59" t="s">
        <v>149</v>
      </c>
      <c r="C17" s="61"/>
      <c r="D17" s="93"/>
      <c r="E17" s="59" t="s">
        <v>214</v>
      </c>
      <c r="F17" s="61"/>
      <c r="G17" s="62"/>
      <c r="H17" s="62"/>
      <c r="I17" s="63"/>
    </row>
    <row r="18" spans="1:9" ht="13.5" customHeight="1" x14ac:dyDescent="0.3">
      <c r="A18" s="13"/>
      <c r="B18" s="50"/>
      <c r="C18" s="50"/>
      <c r="D18" s="50"/>
      <c r="E18" s="50"/>
      <c r="F18" s="50"/>
      <c r="G18" s="50"/>
      <c r="H18" s="50"/>
      <c r="I18" s="50"/>
    </row>
    <row r="19" spans="1:9" ht="13.5" customHeight="1" x14ac:dyDescent="0.3">
      <c r="A19" s="13"/>
      <c r="B19" s="50"/>
      <c r="C19" s="50"/>
      <c r="D19" s="50"/>
      <c r="E19" s="50"/>
      <c r="F19" s="50"/>
      <c r="G19" s="50"/>
      <c r="H19" s="50"/>
      <c r="I19" s="50"/>
    </row>
    <row r="20" spans="1:9" ht="13.5" customHeight="1" x14ac:dyDescent="0.3">
      <c r="A20" s="13"/>
      <c r="B20" s="50"/>
      <c r="C20" s="50"/>
      <c r="D20" s="50"/>
      <c r="E20" s="50"/>
      <c r="F20" s="50"/>
      <c r="G20" s="50"/>
      <c r="H20" s="50"/>
      <c r="I20" s="50"/>
    </row>
    <row r="21" spans="1:9" ht="13.5" customHeight="1" x14ac:dyDescent="0.3">
      <c r="A21" s="13"/>
      <c r="B21" s="50"/>
      <c r="C21" s="50"/>
      <c r="D21" s="50"/>
      <c r="E21" s="50"/>
      <c r="F21" s="50"/>
      <c r="G21" s="50"/>
      <c r="H21" s="50"/>
      <c r="I21" s="50"/>
    </row>
    <row r="22" spans="1:9" ht="13.5" customHeight="1" x14ac:dyDescent="0.3">
      <c r="A22" s="13"/>
      <c r="B22" s="50"/>
      <c r="C22" s="50"/>
      <c r="D22" s="50"/>
      <c r="E22" s="50"/>
      <c r="F22" s="50"/>
      <c r="G22" s="50"/>
      <c r="H22" s="50"/>
      <c r="I22" s="50"/>
    </row>
    <row r="23" spans="1:9" ht="28.5" customHeight="1" x14ac:dyDescent="0.3">
      <c r="A23" s="91">
        <v>0</v>
      </c>
      <c r="B23" s="280" t="s">
        <v>29</v>
      </c>
      <c r="C23" s="280"/>
      <c r="D23" s="280"/>
      <c r="E23" s="280"/>
      <c r="F23" s="280"/>
      <c r="G23" s="280"/>
      <c r="H23" s="280"/>
      <c r="I23" s="280"/>
    </row>
    <row r="24" spans="1:9" ht="14.4" x14ac:dyDescent="0.3">
      <c r="B24" s="26"/>
      <c r="C24" s="26"/>
      <c r="D24" s="26"/>
      <c r="E24" s="26"/>
      <c r="F24" s="26"/>
      <c r="G24" s="26"/>
      <c r="H24" s="26"/>
      <c r="I24" s="26"/>
    </row>
    <row r="25" spans="1:9" ht="14.4" x14ac:dyDescent="0.3">
      <c r="B25" s="26"/>
      <c r="C25" s="26"/>
      <c r="D25" s="26"/>
      <c r="E25" s="26"/>
      <c r="F25" s="26"/>
      <c r="G25" s="26"/>
      <c r="H25" s="26"/>
      <c r="I25" s="26"/>
    </row>
    <row r="26" spans="1:9" ht="14.4" x14ac:dyDescent="0.3"/>
    <row r="27" spans="1:9" ht="14.4" x14ac:dyDescent="0.3"/>
    <row r="28" spans="1:9" ht="14.4" x14ac:dyDescent="0.3"/>
    <row r="29" spans="1:9" ht="14.4" x14ac:dyDescent="0.3"/>
    <row r="30" spans="1:9" ht="14.4" x14ac:dyDescent="0.3"/>
    <row r="31" spans="1:9" ht="14.4" x14ac:dyDescent="0.3"/>
    <row r="32" spans="1:9" ht="14.4" x14ac:dyDescent="0.3"/>
    <row r="33" ht="14.4" x14ac:dyDescent="0.3"/>
    <row r="34" ht="14.4" x14ac:dyDescent="0.3"/>
    <row r="35" ht="14.4" x14ac:dyDescent="0.3"/>
    <row r="36" ht="14.4" x14ac:dyDescent="0.3"/>
    <row r="37" ht="14.4" x14ac:dyDescent="0.3"/>
    <row r="38" ht="14.4" x14ac:dyDescent="0.3"/>
    <row r="39" ht="14.4" x14ac:dyDescent="0.3"/>
    <row r="40" ht="14.4" x14ac:dyDescent="0.3"/>
    <row r="41" ht="14.4" x14ac:dyDescent="0.3"/>
    <row r="42" ht="14.4" x14ac:dyDescent="0.3"/>
    <row r="43" ht="14.4" x14ac:dyDescent="0.3"/>
    <row r="44" ht="14.4" x14ac:dyDescent="0.3"/>
    <row r="45" ht="14.4" x14ac:dyDescent="0.3"/>
    <row r="46" ht="14.4"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hidden="1" customHeight="1" x14ac:dyDescent="0.3"/>
    <row r="55" ht="15" hidden="1" customHeight="1" x14ac:dyDescent="0.3"/>
    <row r="56" ht="15" customHeight="1" x14ac:dyDescent="0.3"/>
    <row r="57" ht="15" customHeight="1" x14ac:dyDescent="0.3"/>
  </sheetData>
  <sheetProtection sheet="1" objects="1" scenarios="1" selectLockedCells="1"/>
  <mergeCells count="5">
    <mergeCell ref="A2:I2"/>
    <mergeCell ref="A3:I3"/>
    <mergeCell ref="B23:I23"/>
    <mergeCell ref="A4:I5"/>
    <mergeCell ref="B7:C7"/>
  </mergeCells>
  <dataValidations xWindow="331" yWindow="750" count="34">
    <dataValidation type="list" allowBlank="1" showInputMessage="1" showErrorMessage="1" promptTitle="PRIORITY FOR CERTAIN COMMUNITIES" prompt="Number of points requested under category &quot;PRIORITY FOR CERTAIN COMMUNITIES&quot;." sqref="WVI98306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A65559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A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A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A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A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A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A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A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A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A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A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A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A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A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A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formula1>"0,5"</formula1>
    </dataValidation>
    <dataValidation type="list" allowBlank="1" showInputMessage="1" showErrorMessage="1" promptTitle="POINTS SELECTION" prompt="Number of points requested under category &quot;PRIORITY FOR CERTAIN COMMUNITIES&quot;." sqref="A23">
      <formula1>"0,2"</formula1>
    </dataValidation>
    <dataValidation type="list" allowBlank="1" showInputMessage="1" showErrorMessage="1" promptTitle="Bee County" prompt="County is included in the service area. " sqref="A7">
      <formula1>"X"</formula1>
    </dataValidation>
    <dataValidation type="list" allowBlank="1" showInputMessage="1" showErrorMessage="1" promptTitle="Brewster County" prompt="County is included in the service area. " sqref="A8">
      <formula1>"X"</formula1>
    </dataValidation>
    <dataValidation type="list" allowBlank="1" showInputMessage="1" showErrorMessage="1" promptTitle="Brooks County" prompt="County is included in the service area. " sqref="A9">
      <formula1>"X"</formula1>
    </dataValidation>
    <dataValidation type="list" allowBlank="1" showInputMessage="1" showErrorMessage="1" promptTitle="Cameron County" prompt="County is included in the service area. " sqref="A10">
      <formula1>"X"</formula1>
    </dataValidation>
    <dataValidation type="list" allowBlank="1" showInputMessage="1" showErrorMessage="1" promptTitle="Culberson County" prompt="County is included in the service area. " sqref="A11">
      <formula1>"X"</formula1>
    </dataValidation>
    <dataValidation type="list" allowBlank="1" showInputMessage="1" showErrorMessage="1" promptTitle="Dimmit County" prompt="County is included in the service area. " sqref="A12">
      <formula1>"X"</formula1>
    </dataValidation>
    <dataValidation type="list" allowBlank="1" showInputMessage="1" showErrorMessage="1" promptTitle="Duval County" prompt="County is included in the service area. " sqref="A13">
      <formula1>"X"</formula1>
    </dataValidation>
    <dataValidation type="list" allowBlank="1" showInputMessage="1" showErrorMessage="1" promptTitle="Edwards County" prompt="County is included in the service area. " sqref="A14">
      <formula1>"X"</formula1>
    </dataValidation>
    <dataValidation type="list" allowBlank="1" showInputMessage="1" showErrorMessage="1" promptTitle="El Paso County" prompt="County is included in the service area. " sqref="A15">
      <formula1>"X"</formula1>
    </dataValidation>
    <dataValidation type="list" allowBlank="1" showInputMessage="1" showErrorMessage="1" promptTitle="Frio County" prompt="County is included in the service area" sqref="A16">
      <formula1>"X"</formula1>
    </dataValidation>
    <dataValidation type="list" allowBlank="1" showInputMessage="1" showErrorMessage="1" promptTitle="Hidalgo County" prompt="County is included in the service area. " sqref="A17">
      <formula1>"X"</formula1>
    </dataValidation>
    <dataValidation type="list" allowBlank="1" showInputMessage="1" showErrorMessage="1" promptTitle="Hudspeth County" prompt="County is included in the service area. " sqref="D7">
      <formula1>"X"</formula1>
    </dataValidation>
    <dataValidation type="list" allowBlank="1" showInputMessage="1" showErrorMessage="1" promptTitle="Jeff Davis County" prompt="County is included in the service area. " sqref="D8">
      <formula1>"X"</formula1>
    </dataValidation>
    <dataValidation type="list" allowBlank="1" showInputMessage="1" showErrorMessage="1" promptTitle="Jim Hogg County" prompt="County is included in the service area. " sqref="D9">
      <formula1>"X"</formula1>
    </dataValidation>
    <dataValidation type="list" allowBlank="1" showInputMessage="1" showErrorMessage="1" promptTitle="Jim Wells County" prompt="County is included in the service area. " sqref="D10">
      <formula1>"X"</formula1>
    </dataValidation>
    <dataValidation type="list" allowBlank="1" showInputMessage="1" showErrorMessage="1" promptTitle="Kinney County" prompt="County is included in the service area. " sqref="D11">
      <formula1>"X"</formula1>
    </dataValidation>
    <dataValidation type="list" allowBlank="1" showInputMessage="1" showErrorMessage="1" promptTitle="La Salle County" prompt="County is included in the service area. " sqref="D12">
      <formula1>"X"</formula1>
    </dataValidation>
    <dataValidation type="list" allowBlank="1" showInputMessage="1" showErrorMessage="1" promptTitle="Maverick County" prompt="County is included in the service area. " sqref="D13">
      <formula1>"X"</formula1>
    </dataValidation>
    <dataValidation type="list" allowBlank="1" showInputMessage="1" showErrorMessage="1" promptTitle="Nueces County" prompt="County is included in the service area. " sqref="D14">
      <formula1>"X"</formula1>
    </dataValidation>
    <dataValidation type="list" allowBlank="1" showInputMessage="1" showErrorMessage="1" promptTitle="Pecos County" prompt="County is included in the service area. " sqref="D15">
      <formula1>"X"</formula1>
    </dataValidation>
    <dataValidation type="list" allowBlank="1" showInputMessage="1" showErrorMessage="1" promptTitle="Presidio County" prompt="County is included in the service area. " sqref="D16">
      <formula1>"X"</formula1>
    </dataValidation>
    <dataValidation type="list" allowBlank="1" showInputMessage="1" showErrorMessage="1" promptTitle="Real County" prompt="County is included in the service area. " sqref="D17">
      <formula1>"X"</formula1>
    </dataValidation>
    <dataValidation type="list" allowBlank="1" showInputMessage="1" showErrorMessage="1" promptTitle="Reeves County" prompt="County is included in the service area. " sqref="G7">
      <formula1>"X"</formula1>
    </dataValidation>
    <dataValidation type="list" allowBlank="1" showInputMessage="1" showErrorMessage="1" promptTitle="San Patricio County" prompt="County is included in the service area. " sqref="G8">
      <formula1>"X"</formula1>
    </dataValidation>
    <dataValidation type="list" allowBlank="1" showInputMessage="1" showErrorMessage="1" promptTitle="Starr County" prompt="County is included in the service area. " sqref="G9">
      <formula1>"X"</formula1>
    </dataValidation>
    <dataValidation type="list" allowBlank="1" showInputMessage="1" showErrorMessage="1" promptTitle="Terrell County" prompt="County is included in the service area. " sqref="G10">
      <formula1>"X"</formula1>
    </dataValidation>
    <dataValidation type="list" allowBlank="1" showInputMessage="1" showErrorMessage="1" promptTitle="Uvalde County" prompt="County is included in the service area. " sqref="G11">
      <formula1>"X"</formula1>
    </dataValidation>
    <dataValidation type="list" allowBlank="1" showInputMessage="1" showErrorMessage="1" promptTitle="Val Verde County" prompt="County is included in the service area. " sqref="G12">
      <formula1>"X"</formula1>
    </dataValidation>
    <dataValidation type="list" allowBlank="1" showInputMessage="1" showErrorMessage="1" promptTitle="Webb County" prompt="County is included in the service area. " sqref="G13">
      <formula1>"X"</formula1>
    </dataValidation>
    <dataValidation type="list" allowBlank="1" showInputMessage="1" showErrorMessage="1" promptTitle="Willacy County" prompt="County is included in the service area. " sqref="G14">
      <formula1>"X"</formula1>
    </dataValidation>
    <dataValidation type="list" allowBlank="1" showInputMessage="1" showErrorMessage="1" promptTitle="Zapata County" prompt="County is included in the service area. " sqref="G15">
      <formula1>"X"</formula1>
    </dataValidation>
    <dataValidation type="list" allowBlank="1" showInputMessage="1" showErrorMessage="1" promptTitle="Zavala County" prompt="County is included in the service area. " sqref="G16">
      <formula1>"X"</formula1>
    </dataValidation>
  </dataValidations>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WVQ52"/>
  <sheetViews>
    <sheetView showGridLines="0" showWhiteSpace="0" view="pageLayout" topLeftCell="A33" zoomScaleNormal="100" workbookViewId="0">
      <selection activeCell="I11" sqref="I11"/>
    </sheetView>
  </sheetViews>
  <sheetFormatPr defaultColWidth="0" defaultRowHeight="0" customHeight="1" zeroHeight="1" x14ac:dyDescent="0.3"/>
  <cols>
    <col min="1" max="1" width="6.5546875" style="25" customWidth="1"/>
    <col min="2" max="2" width="9.109375" style="25" customWidth="1"/>
    <col min="3" max="3" width="3.5546875" style="25" customWidth="1"/>
    <col min="4" max="5" width="9.109375" style="25" customWidth="1"/>
    <col min="6" max="6" width="5.6640625" style="25" customWidth="1"/>
    <col min="7" max="8" width="9.109375" style="25" customWidth="1"/>
    <col min="9" max="9" width="25.33203125" style="25" customWidth="1"/>
    <col min="10" max="10" width="4.88671875" customWidth="1"/>
    <col min="11" max="257" width="8.109375" hidden="1" customWidth="1"/>
    <col min="258" max="264" width="9.109375" hidden="1" customWidth="1"/>
    <col min="265" max="265" width="11.5546875" hidden="1" customWidth="1"/>
    <col min="513" max="513" width="6.5546875" hidden="1" customWidth="1"/>
    <col min="514" max="520" width="9.109375" hidden="1" customWidth="1"/>
    <col min="521" max="521" width="11.5546875" hidden="1" customWidth="1"/>
    <col min="769" max="769" width="6.5546875" hidden="1" customWidth="1"/>
    <col min="770" max="776" width="9.109375" hidden="1" customWidth="1"/>
    <col min="777" max="777" width="11.5546875" hidden="1" customWidth="1"/>
    <col min="1025" max="1025" width="6.5546875" hidden="1" customWidth="1"/>
    <col min="1026" max="1032" width="9.109375" hidden="1" customWidth="1"/>
    <col min="1033" max="1033" width="11.5546875" hidden="1" customWidth="1"/>
    <col min="1281" max="1281" width="6.5546875" hidden="1" customWidth="1"/>
    <col min="1282" max="1288" width="9.109375" hidden="1" customWidth="1"/>
    <col min="1289" max="1289" width="11.5546875" hidden="1" customWidth="1"/>
    <col min="1537" max="1537" width="6.5546875" hidden="1" customWidth="1"/>
    <col min="1538" max="1544" width="9.109375" hidden="1" customWidth="1"/>
    <col min="1545" max="1545" width="11.5546875" hidden="1" customWidth="1"/>
    <col min="1793" max="1793" width="6.5546875" hidden="1" customWidth="1"/>
    <col min="1794" max="1800" width="9.109375" hidden="1" customWidth="1"/>
    <col min="1801" max="1801" width="11.5546875" hidden="1" customWidth="1"/>
    <col min="2049" max="2049" width="6.5546875" hidden="1" customWidth="1"/>
    <col min="2050" max="2056" width="9.109375" hidden="1" customWidth="1"/>
    <col min="2057" max="2057" width="11.5546875" hidden="1" customWidth="1"/>
    <col min="2305" max="2305" width="6.5546875" hidden="1" customWidth="1"/>
    <col min="2306" max="2312" width="9.109375" hidden="1" customWidth="1"/>
    <col min="2313" max="2313" width="11.5546875" hidden="1" customWidth="1"/>
    <col min="2561" max="2561" width="6.5546875" hidden="1" customWidth="1"/>
    <col min="2562" max="2568" width="9.109375" hidden="1" customWidth="1"/>
    <col min="2569" max="2569" width="11.5546875" hidden="1" customWidth="1"/>
    <col min="2817" max="2817" width="6.5546875" hidden="1" customWidth="1"/>
    <col min="2818" max="2824" width="9.109375" hidden="1" customWidth="1"/>
    <col min="2825" max="2825" width="11.5546875" hidden="1" customWidth="1"/>
    <col min="3073" max="3073" width="6.5546875" hidden="1" customWidth="1"/>
    <col min="3074" max="3080" width="9.109375" hidden="1" customWidth="1"/>
    <col min="3081" max="3081" width="11.5546875" hidden="1" customWidth="1"/>
    <col min="3329" max="3329" width="6.5546875" hidden="1" customWidth="1"/>
    <col min="3330" max="3336" width="9.109375" hidden="1" customWidth="1"/>
    <col min="3337" max="3337" width="11.5546875" hidden="1" customWidth="1"/>
    <col min="3585" max="3585" width="6.5546875" hidden="1" customWidth="1"/>
    <col min="3586" max="3592" width="9.109375" hidden="1" customWidth="1"/>
    <col min="3593" max="3593" width="11.5546875" hidden="1" customWidth="1"/>
    <col min="3841" max="3841" width="6.5546875" hidden="1" customWidth="1"/>
    <col min="3842" max="3848" width="9.109375" hidden="1" customWidth="1"/>
    <col min="3849" max="3849" width="11.5546875" hidden="1" customWidth="1"/>
    <col min="4097" max="4097" width="6.5546875" hidden="1" customWidth="1"/>
    <col min="4098" max="4104" width="9.109375" hidden="1" customWidth="1"/>
    <col min="4105" max="4105" width="11.5546875" hidden="1" customWidth="1"/>
    <col min="4353" max="4353" width="6.5546875" hidden="1" customWidth="1"/>
    <col min="4354" max="4360" width="9.109375" hidden="1" customWidth="1"/>
    <col min="4361" max="4361" width="11.5546875" hidden="1" customWidth="1"/>
    <col min="4609" max="4609" width="6.5546875" hidden="1" customWidth="1"/>
    <col min="4610" max="4616" width="9.109375" hidden="1" customWidth="1"/>
    <col min="4617" max="4617" width="11.5546875" hidden="1" customWidth="1"/>
    <col min="4865" max="4865" width="6.5546875" hidden="1" customWidth="1"/>
    <col min="4866" max="4872" width="9.109375" hidden="1" customWidth="1"/>
    <col min="4873" max="4873" width="11.5546875" hidden="1" customWidth="1"/>
    <col min="5121" max="5121" width="6.5546875" hidden="1" customWidth="1"/>
    <col min="5122" max="5128" width="9.109375" hidden="1" customWidth="1"/>
    <col min="5129" max="5129" width="11.5546875" hidden="1" customWidth="1"/>
    <col min="5377" max="5377" width="6.5546875" hidden="1" customWidth="1"/>
    <col min="5378" max="5384" width="9.109375" hidden="1" customWidth="1"/>
    <col min="5385" max="5385" width="11.5546875" hidden="1" customWidth="1"/>
    <col min="5633" max="5633" width="6.5546875" hidden="1" customWidth="1"/>
    <col min="5634" max="5640" width="9.109375" hidden="1" customWidth="1"/>
    <col min="5641" max="5641" width="11.5546875" hidden="1" customWidth="1"/>
    <col min="5889" max="5889" width="6.5546875" hidden="1" customWidth="1"/>
    <col min="5890" max="5896" width="9.109375" hidden="1" customWidth="1"/>
    <col min="5897" max="5897" width="11.5546875" hidden="1" customWidth="1"/>
    <col min="6145" max="6145" width="6.5546875" hidden="1" customWidth="1"/>
    <col min="6146" max="6152" width="9.109375" hidden="1" customWidth="1"/>
    <col min="6153" max="6153" width="11.5546875" hidden="1" customWidth="1"/>
    <col min="6401" max="6401" width="6.5546875" hidden="1" customWidth="1"/>
    <col min="6402" max="6408" width="9.109375" hidden="1" customWidth="1"/>
    <col min="6409" max="6409" width="11.5546875" hidden="1" customWidth="1"/>
    <col min="6657" max="6657" width="6.5546875" hidden="1" customWidth="1"/>
    <col min="6658" max="6664" width="9.109375" hidden="1" customWidth="1"/>
    <col min="6665" max="6665" width="11.5546875" hidden="1" customWidth="1"/>
    <col min="6913" max="6913" width="6.5546875" hidden="1" customWidth="1"/>
    <col min="6914" max="6920" width="9.109375" hidden="1" customWidth="1"/>
    <col min="6921" max="6921" width="11.5546875" hidden="1" customWidth="1"/>
    <col min="7169" max="7169" width="6.5546875" hidden="1" customWidth="1"/>
    <col min="7170" max="7176" width="9.109375" hidden="1" customWidth="1"/>
    <col min="7177" max="7177" width="11.5546875" hidden="1" customWidth="1"/>
    <col min="7425" max="7425" width="6.5546875" hidden="1" customWidth="1"/>
    <col min="7426" max="7432" width="9.109375" hidden="1" customWidth="1"/>
    <col min="7433" max="7433" width="11.5546875" hidden="1" customWidth="1"/>
    <col min="7681" max="7681" width="6.5546875" hidden="1" customWidth="1"/>
    <col min="7682" max="7688" width="9.109375" hidden="1" customWidth="1"/>
    <col min="7689" max="7689" width="11.5546875" hidden="1" customWidth="1"/>
    <col min="7937" max="7937" width="6.5546875" hidden="1" customWidth="1"/>
    <col min="7938" max="7944" width="9.109375" hidden="1" customWidth="1"/>
    <col min="7945" max="7945" width="11.5546875" hidden="1" customWidth="1"/>
    <col min="8193" max="8193" width="6.5546875" hidden="1" customWidth="1"/>
    <col min="8194" max="8200" width="9.109375" hidden="1" customWidth="1"/>
    <col min="8201" max="8201" width="11.5546875" hidden="1" customWidth="1"/>
    <col min="8449" max="8449" width="6.5546875" hidden="1" customWidth="1"/>
    <col min="8450" max="8456" width="9.109375" hidden="1" customWidth="1"/>
    <col min="8457" max="8457" width="11.5546875" hidden="1" customWidth="1"/>
    <col min="8705" max="8705" width="6.5546875" hidden="1" customWidth="1"/>
    <col min="8706" max="8712" width="9.109375" hidden="1" customWidth="1"/>
    <col min="8713" max="8713" width="11.5546875" hidden="1" customWidth="1"/>
    <col min="8961" max="8961" width="6.5546875" hidden="1" customWidth="1"/>
    <col min="8962" max="8968" width="9.109375" hidden="1" customWidth="1"/>
    <col min="8969" max="8969" width="11.5546875" hidden="1" customWidth="1"/>
    <col min="9217" max="9217" width="6.5546875" hidden="1" customWidth="1"/>
    <col min="9218" max="9224" width="9.109375" hidden="1" customWidth="1"/>
    <col min="9225" max="9225" width="11.5546875" hidden="1" customWidth="1"/>
    <col min="9473" max="9473" width="6.5546875" hidden="1" customWidth="1"/>
    <col min="9474" max="9480" width="9.109375" hidden="1" customWidth="1"/>
    <col min="9481" max="9481" width="11.5546875" hidden="1" customWidth="1"/>
    <col min="9729" max="9729" width="6.5546875" hidden="1" customWidth="1"/>
    <col min="9730" max="9736" width="9.109375" hidden="1" customWidth="1"/>
    <col min="9737" max="9737" width="11.5546875" hidden="1" customWidth="1"/>
    <col min="9985" max="9985" width="6.5546875" hidden="1" customWidth="1"/>
    <col min="9986" max="9992" width="9.109375" hidden="1" customWidth="1"/>
    <col min="9993" max="9993" width="11.5546875" hidden="1" customWidth="1"/>
    <col min="10241" max="10241" width="6.5546875" hidden="1" customWidth="1"/>
    <col min="10242" max="10248" width="9.109375" hidden="1" customWidth="1"/>
    <col min="10249" max="10249" width="11.5546875" hidden="1" customWidth="1"/>
    <col min="10497" max="10497" width="6.5546875" hidden="1" customWidth="1"/>
    <col min="10498" max="10504" width="9.109375" hidden="1" customWidth="1"/>
    <col min="10505" max="10505" width="11.5546875" hidden="1" customWidth="1"/>
    <col min="10753" max="10753" width="6.5546875" hidden="1" customWidth="1"/>
    <col min="10754" max="10760" width="9.109375" hidden="1" customWidth="1"/>
    <col min="10761" max="10761" width="11.5546875" hidden="1" customWidth="1"/>
    <col min="11009" max="11009" width="6.5546875" hidden="1" customWidth="1"/>
    <col min="11010" max="11016" width="9.109375" hidden="1" customWidth="1"/>
    <col min="11017" max="11017" width="11.5546875" hidden="1" customWidth="1"/>
    <col min="11265" max="11265" width="6.5546875" hidden="1" customWidth="1"/>
    <col min="11266" max="11272" width="9.109375" hidden="1" customWidth="1"/>
    <col min="11273" max="11273" width="11.5546875" hidden="1" customWidth="1"/>
    <col min="11521" max="11521" width="6.5546875" hidden="1" customWidth="1"/>
    <col min="11522" max="11528" width="9.109375" hidden="1" customWidth="1"/>
    <col min="11529" max="11529" width="11.5546875" hidden="1" customWidth="1"/>
    <col min="11777" max="11777" width="6.5546875" hidden="1" customWidth="1"/>
    <col min="11778" max="11784" width="9.109375" hidden="1" customWidth="1"/>
    <col min="11785" max="11785" width="11.5546875" hidden="1" customWidth="1"/>
    <col min="12033" max="12033" width="6.5546875" hidden="1" customWidth="1"/>
    <col min="12034" max="12040" width="9.109375" hidden="1" customWidth="1"/>
    <col min="12041" max="12041" width="11.5546875" hidden="1" customWidth="1"/>
    <col min="12289" max="12289" width="6.5546875" hidden="1" customWidth="1"/>
    <col min="12290" max="12296" width="9.109375" hidden="1" customWidth="1"/>
    <col min="12297" max="12297" width="11.5546875" hidden="1" customWidth="1"/>
    <col min="12545" max="12545" width="6.5546875" hidden="1" customWidth="1"/>
    <col min="12546" max="12552" width="9.109375" hidden="1" customWidth="1"/>
    <col min="12553" max="12553" width="11.5546875" hidden="1" customWidth="1"/>
    <col min="12801" max="12801" width="6.5546875" hidden="1" customWidth="1"/>
    <col min="12802" max="12808" width="9.109375" hidden="1" customWidth="1"/>
    <col min="12809" max="12809" width="11.5546875" hidden="1" customWidth="1"/>
    <col min="13057" max="13057" width="6.5546875" hidden="1" customWidth="1"/>
    <col min="13058" max="13064" width="9.109375" hidden="1" customWidth="1"/>
    <col min="13065" max="13065" width="11.5546875" hidden="1" customWidth="1"/>
    <col min="13313" max="13313" width="6.5546875" hidden="1" customWidth="1"/>
    <col min="13314" max="13320" width="9.109375" hidden="1" customWidth="1"/>
    <col min="13321" max="13321" width="11.5546875" hidden="1" customWidth="1"/>
    <col min="13569" max="13569" width="6.5546875" hidden="1" customWidth="1"/>
    <col min="13570" max="13576" width="9.109375" hidden="1" customWidth="1"/>
    <col min="13577" max="13577" width="11.5546875" hidden="1" customWidth="1"/>
    <col min="13825" max="13825" width="6.5546875" hidden="1" customWidth="1"/>
    <col min="13826" max="13832" width="9.109375" hidden="1" customWidth="1"/>
    <col min="13833" max="13833" width="11.5546875" hidden="1" customWidth="1"/>
    <col min="14081" max="14081" width="6.5546875" hidden="1" customWidth="1"/>
    <col min="14082" max="14088" width="9.109375" hidden="1" customWidth="1"/>
    <col min="14089" max="14089" width="11.5546875" hidden="1" customWidth="1"/>
    <col min="14337" max="14337" width="6.5546875" hidden="1" customWidth="1"/>
    <col min="14338" max="14344" width="9.109375" hidden="1" customWidth="1"/>
    <col min="14345" max="14345" width="11.5546875" hidden="1" customWidth="1"/>
    <col min="14593" max="14593" width="6.5546875" hidden="1" customWidth="1"/>
    <col min="14594" max="14600" width="9.109375" hidden="1" customWidth="1"/>
    <col min="14601" max="14601" width="11.5546875" hidden="1" customWidth="1"/>
    <col min="14849" max="14849" width="6.5546875" hidden="1" customWidth="1"/>
    <col min="14850" max="14856" width="9.109375" hidden="1" customWidth="1"/>
    <col min="14857" max="14857" width="11.5546875" hidden="1" customWidth="1"/>
    <col min="15105" max="15105" width="6.5546875" hidden="1" customWidth="1"/>
    <col min="15106" max="15112" width="9.109375" hidden="1" customWidth="1"/>
    <col min="15113" max="15113" width="11.5546875" hidden="1" customWidth="1"/>
    <col min="15361" max="15361" width="6.5546875" hidden="1" customWidth="1"/>
    <col min="15362" max="15368" width="9.109375" hidden="1" customWidth="1"/>
    <col min="15369" max="15369" width="11.5546875" hidden="1" customWidth="1"/>
    <col min="15617" max="15617" width="6.5546875" hidden="1" customWidth="1"/>
    <col min="15618" max="15624" width="9.109375" hidden="1" customWidth="1"/>
    <col min="15625" max="15625" width="11.5546875" hidden="1" customWidth="1"/>
    <col min="15873" max="15873" width="6.5546875" hidden="1" customWidth="1"/>
    <col min="15874" max="15880" width="9.109375" hidden="1" customWidth="1"/>
    <col min="15881" max="15881" width="11.5546875" hidden="1" customWidth="1"/>
    <col min="16129" max="16129" width="6.5546875" hidden="1" customWidth="1"/>
    <col min="16130" max="16136" width="9.109375" hidden="1" customWidth="1"/>
    <col min="16137" max="16137" width="11.5546875" hidden="1" customWidth="1"/>
  </cols>
  <sheetData>
    <row r="1" spans="1:11" ht="14.4" x14ac:dyDescent="0.3"/>
    <row r="2" spans="1:11" ht="20.25" customHeight="1" x14ac:dyDescent="0.3">
      <c r="A2" s="278" t="s">
        <v>44</v>
      </c>
      <c r="B2" s="279"/>
      <c r="C2" s="279"/>
      <c r="D2" s="279"/>
      <c r="E2" s="279"/>
      <c r="F2" s="279"/>
      <c r="G2" s="279"/>
      <c r="H2" s="279"/>
      <c r="I2" s="279"/>
    </row>
    <row r="3" spans="1:11" ht="45.75" customHeight="1" x14ac:dyDescent="0.3">
      <c r="A3" s="168" t="s">
        <v>45</v>
      </c>
      <c r="B3" s="283"/>
      <c r="C3" s="283"/>
      <c r="D3" s="283"/>
      <c r="E3" s="283"/>
      <c r="F3" s="283"/>
      <c r="G3" s="283"/>
      <c r="H3" s="283"/>
      <c r="I3" s="283"/>
    </row>
    <row r="4" spans="1:11" ht="15" customHeight="1" x14ac:dyDescent="0.3">
      <c r="A4" s="118"/>
      <c r="B4" s="125"/>
      <c r="C4" s="125"/>
      <c r="D4" s="125"/>
      <c r="E4" s="125"/>
      <c r="F4" s="125"/>
      <c r="G4" s="125"/>
      <c r="H4" s="125"/>
      <c r="I4" s="125"/>
    </row>
    <row r="5" spans="1:11" ht="15" customHeight="1" x14ac:dyDescent="0.3">
      <c r="A5" s="293" t="s">
        <v>61</v>
      </c>
      <c r="B5" s="283"/>
      <c r="C5" s="283"/>
      <c r="D5" s="125"/>
      <c r="E5" s="125"/>
      <c r="F5" s="125"/>
      <c r="G5" s="125"/>
      <c r="H5" s="125"/>
      <c r="I5" s="125"/>
    </row>
    <row r="6" spans="1:11" ht="35.25" customHeight="1" thickBot="1" x14ac:dyDescent="0.35">
      <c r="A6" s="294" t="s">
        <v>62</v>
      </c>
      <c r="B6" s="294"/>
      <c r="C6" s="294"/>
      <c r="D6" s="294"/>
      <c r="E6" s="294"/>
      <c r="F6" s="294"/>
      <c r="G6" s="294"/>
      <c r="H6" s="294"/>
      <c r="I6" s="294"/>
    </row>
    <row r="7" spans="1:11" ht="36.75" customHeight="1" thickBot="1" x14ac:dyDescent="0.35">
      <c r="A7" s="295" t="s">
        <v>452</v>
      </c>
      <c r="B7" s="296"/>
      <c r="C7" s="296"/>
      <c r="D7" s="296"/>
      <c r="E7" s="296"/>
      <c r="F7" s="297"/>
      <c r="G7" s="298" t="s">
        <v>453</v>
      </c>
      <c r="H7" s="299"/>
      <c r="I7" s="300"/>
    </row>
    <row r="8" spans="1:11" ht="15" customHeight="1" x14ac:dyDescent="0.3">
      <c r="A8" s="285" t="s">
        <v>63</v>
      </c>
      <c r="B8" s="286"/>
      <c r="C8" s="286"/>
      <c r="D8" s="289"/>
      <c r="E8" s="289"/>
      <c r="F8" s="290"/>
      <c r="G8" s="285" t="s">
        <v>63</v>
      </c>
      <c r="H8" s="286"/>
      <c r="I8" s="121"/>
      <c r="J8" s="11"/>
      <c r="K8" s="123"/>
    </row>
    <row r="9" spans="1:11" ht="15" customHeight="1" x14ac:dyDescent="0.3">
      <c r="A9" s="285" t="s">
        <v>64</v>
      </c>
      <c r="B9" s="286"/>
      <c r="C9" s="286"/>
      <c r="D9" s="289"/>
      <c r="E9" s="289"/>
      <c r="F9" s="290"/>
      <c r="G9" s="285" t="s">
        <v>64</v>
      </c>
      <c r="H9" s="286"/>
      <c r="I9" s="122"/>
      <c r="J9" s="11"/>
      <c r="K9" s="123"/>
    </row>
    <row r="10" spans="1:11" ht="15" customHeight="1" x14ac:dyDescent="0.3">
      <c r="A10" s="285" t="s">
        <v>65</v>
      </c>
      <c r="B10" s="286"/>
      <c r="C10" s="286"/>
      <c r="D10" s="289"/>
      <c r="E10" s="289"/>
      <c r="F10" s="290"/>
      <c r="G10" s="285" t="s">
        <v>65</v>
      </c>
      <c r="H10" s="286"/>
      <c r="I10" s="122"/>
      <c r="J10" s="11"/>
      <c r="K10" s="123"/>
    </row>
    <row r="11" spans="1:11" ht="15" customHeight="1" x14ac:dyDescent="0.3">
      <c r="A11" s="285" t="s">
        <v>66</v>
      </c>
      <c r="B11" s="286"/>
      <c r="C11" s="286"/>
      <c r="D11" s="289"/>
      <c r="E11" s="289"/>
      <c r="F11" s="290"/>
      <c r="G11" s="285" t="s">
        <v>66</v>
      </c>
      <c r="H11" s="286"/>
      <c r="I11" s="122"/>
      <c r="J11" s="11"/>
      <c r="K11" s="123"/>
    </row>
    <row r="12" spans="1:11" ht="15" customHeight="1" x14ac:dyDescent="0.3">
      <c r="A12" s="285" t="s">
        <v>67</v>
      </c>
      <c r="B12" s="286"/>
      <c r="C12" s="286"/>
      <c r="D12" s="289"/>
      <c r="E12" s="289"/>
      <c r="F12" s="290"/>
      <c r="G12" s="285" t="s">
        <v>67</v>
      </c>
      <c r="H12" s="286"/>
      <c r="I12" s="122"/>
      <c r="J12" s="11"/>
      <c r="K12" s="123"/>
    </row>
    <row r="13" spans="1:11" ht="15" customHeight="1" x14ac:dyDescent="0.3">
      <c r="A13" s="285" t="s">
        <v>306</v>
      </c>
      <c r="B13" s="286"/>
      <c r="C13" s="286"/>
      <c r="D13" s="289"/>
      <c r="E13" s="289"/>
      <c r="F13" s="290"/>
      <c r="G13" s="285" t="s">
        <v>306</v>
      </c>
      <c r="H13" s="286"/>
      <c r="I13" s="122"/>
      <c r="J13" s="11"/>
      <c r="K13" s="123"/>
    </row>
    <row r="14" spans="1:11" ht="15" customHeight="1" x14ac:dyDescent="0.3">
      <c r="A14" s="285" t="s">
        <v>307</v>
      </c>
      <c r="B14" s="286"/>
      <c r="C14" s="286"/>
      <c r="D14" s="289"/>
      <c r="E14" s="289"/>
      <c r="F14" s="290"/>
      <c r="G14" s="285" t="s">
        <v>307</v>
      </c>
      <c r="H14" s="286"/>
      <c r="I14" s="122"/>
      <c r="J14" s="11"/>
      <c r="K14" s="123"/>
    </row>
    <row r="15" spans="1:11" ht="15" customHeight="1" x14ac:dyDescent="0.3">
      <c r="A15" s="285" t="s">
        <v>308</v>
      </c>
      <c r="B15" s="286"/>
      <c r="C15" s="286"/>
      <c r="D15" s="289"/>
      <c r="E15" s="289"/>
      <c r="F15" s="290"/>
      <c r="G15" s="285" t="s">
        <v>308</v>
      </c>
      <c r="H15" s="286"/>
      <c r="I15" s="122"/>
      <c r="J15" s="11"/>
      <c r="K15" s="123"/>
    </row>
    <row r="16" spans="1:11" ht="15" customHeight="1" x14ac:dyDescent="0.3">
      <c r="A16" s="285" t="s">
        <v>423</v>
      </c>
      <c r="B16" s="286"/>
      <c r="C16" s="286"/>
      <c r="D16" s="289"/>
      <c r="E16" s="289"/>
      <c r="F16" s="290"/>
      <c r="G16" s="285" t="s">
        <v>423</v>
      </c>
      <c r="H16" s="286"/>
      <c r="I16" s="122"/>
      <c r="J16" s="11"/>
      <c r="K16" s="123"/>
    </row>
    <row r="17" spans="1:12" ht="15" customHeight="1" x14ac:dyDescent="0.3">
      <c r="A17" s="285" t="s">
        <v>424</v>
      </c>
      <c r="B17" s="286"/>
      <c r="C17" s="286"/>
      <c r="D17" s="289"/>
      <c r="E17" s="289"/>
      <c r="F17" s="290"/>
      <c r="G17" s="285" t="s">
        <v>424</v>
      </c>
      <c r="H17" s="286"/>
      <c r="I17" s="122"/>
      <c r="J17" s="11"/>
      <c r="K17" s="123"/>
    </row>
    <row r="18" spans="1:12" ht="15" customHeight="1" x14ac:dyDescent="0.3">
      <c r="A18" s="285" t="s">
        <v>425</v>
      </c>
      <c r="B18" s="286"/>
      <c r="C18" s="286"/>
      <c r="D18" s="289"/>
      <c r="E18" s="289"/>
      <c r="F18" s="290"/>
      <c r="G18" s="285" t="s">
        <v>425</v>
      </c>
      <c r="H18" s="286"/>
      <c r="I18" s="122"/>
      <c r="J18" s="11"/>
      <c r="K18" s="123"/>
    </row>
    <row r="19" spans="1:12" ht="15" customHeight="1" thickBot="1" x14ac:dyDescent="0.35">
      <c r="A19" s="287" t="s">
        <v>426</v>
      </c>
      <c r="B19" s="288"/>
      <c r="C19" s="288"/>
      <c r="D19" s="291"/>
      <c r="E19" s="291"/>
      <c r="F19" s="292"/>
      <c r="G19" s="287" t="s">
        <v>426</v>
      </c>
      <c r="H19" s="288"/>
      <c r="I19" s="122"/>
      <c r="J19" s="11"/>
      <c r="K19" s="124"/>
    </row>
    <row r="20" spans="1:12" s="11" customFormat="1" ht="20.25" customHeight="1" x14ac:dyDescent="0.3">
      <c r="A20" s="87" t="s">
        <v>15</v>
      </c>
      <c r="B20" s="87"/>
      <c r="C20" s="87"/>
      <c r="D20" s="87"/>
      <c r="E20" s="87"/>
      <c r="F20" s="87"/>
      <c r="G20" s="87"/>
      <c r="H20" s="87"/>
      <c r="I20" s="87"/>
    </row>
    <row r="21" spans="1:12" s="11" customFormat="1" ht="12" customHeight="1" x14ac:dyDescent="0.3">
      <c r="A21" s="87"/>
      <c r="B21" s="87"/>
      <c r="C21" s="87"/>
      <c r="D21" s="87"/>
      <c r="E21" s="87"/>
      <c r="F21" s="87"/>
      <c r="G21" s="125"/>
      <c r="H21" s="125"/>
      <c r="I21" s="125"/>
    </row>
    <row r="22" spans="1:12" s="11" customFormat="1" ht="48.75" customHeight="1" x14ac:dyDescent="0.3">
      <c r="A22" s="282" t="s">
        <v>303</v>
      </c>
      <c r="B22" s="283"/>
      <c r="C22" s="283"/>
      <c r="D22" s="283"/>
      <c r="E22" s="283"/>
      <c r="F22" s="283"/>
      <c r="G22" s="283"/>
      <c r="H22" s="283"/>
      <c r="I22" s="283"/>
    </row>
    <row r="23" spans="1:12" s="11" customFormat="1" ht="45.75" customHeight="1" x14ac:dyDescent="0.3">
      <c r="A23" s="284" t="s">
        <v>46</v>
      </c>
      <c r="B23" s="283"/>
      <c r="C23" s="283"/>
      <c r="D23" s="283"/>
      <c r="E23" s="283"/>
      <c r="F23" s="283"/>
      <c r="G23" s="283"/>
      <c r="H23" s="283"/>
      <c r="I23" s="283"/>
    </row>
    <row r="24" spans="1:12" s="11" customFormat="1" ht="11.25" customHeight="1" x14ac:dyDescent="0.3">
      <c r="A24" s="126"/>
      <c r="B24" s="119"/>
      <c r="C24" s="119"/>
      <c r="D24" s="119"/>
      <c r="E24" s="119"/>
      <c r="F24" s="119"/>
      <c r="G24" s="127"/>
      <c r="H24" s="127"/>
      <c r="I24" s="127"/>
    </row>
    <row r="25" spans="1:12" s="11" customFormat="1" ht="33.75" customHeight="1" x14ac:dyDescent="0.3">
      <c r="A25" s="284" t="s">
        <v>427</v>
      </c>
      <c r="B25" s="283"/>
      <c r="C25" s="283"/>
      <c r="D25" s="283"/>
      <c r="E25" s="283"/>
      <c r="F25" s="283"/>
      <c r="G25" s="283"/>
      <c r="H25" s="283"/>
      <c r="I25" s="283"/>
    </row>
    <row r="26" spans="1:12" s="11" customFormat="1" ht="12" customHeight="1" x14ac:dyDescent="0.3">
      <c r="A26" s="126"/>
      <c r="B26" s="119"/>
      <c r="C26" s="119"/>
      <c r="D26" s="119"/>
      <c r="E26" s="119"/>
      <c r="F26" s="119"/>
      <c r="G26" s="128"/>
      <c r="H26" s="128"/>
      <c r="I26" s="128"/>
      <c r="J26"/>
      <c r="K26"/>
      <c r="L26"/>
    </row>
    <row r="27" spans="1:12" ht="32.25" customHeight="1" x14ac:dyDescent="0.3">
      <c r="A27" s="91">
        <v>0</v>
      </c>
      <c r="B27" s="129" t="s">
        <v>47</v>
      </c>
      <c r="C27" s="128"/>
      <c r="D27" s="128"/>
      <c r="E27" s="128"/>
      <c r="F27" s="128"/>
      <c r="G27" s="120"/>
      <c r="H27" s="120"/>
      <c r="I27" s="120"/>
    </row>
    <row r="28" spans="1:12" ht="31.5" customHeight="1" x14ac:dyDescent="0.3">
      <c r="B28" s="120"/>
      <c r="C28" s="120"/>
      <c r="D28" s="120"/>
      <c r="E28" s="120"/>
      <c r="F28" s="120"/>
      <c r="G28" s="120"/>
      <c r="H28" s="120"/>
      <c r="I28" s="120"/>
    </row>
    <row r="29" spans="1:12" ht="15.75" customHeight="1" x14ac:dyDescent="0.3">
      <c r="B29" s="120"/>
      <c r="C29" s="120"/>
      <c r="D29" s="120"/>
      <c r="E29" s="120"/>
      <c r="F29" s="120"/>
    </row>
    <row r="30" spans="1:12" ht="14.4" x14ac:dyDescent="0.3"/>
    <row r="31" spans="1:12" ht="14.4" x14ac:dyDescent="0.3"/>
    <row r="32" spans="1:12" ht="14.4" x14ac:dyDescent="0.3"/>
    <row r="33" ht="14.4" x14ac:dyDescent="0.3"/>
    <row r="34" ht="14.4" x14ac:dyDescent="0.3"/>
    <row r="35" ht="14.4" x14ac:dyDescent="0.3"/>
    <row r="36" ht="14.4" x14ac:dyDescent="0.3"/>
    <row r="37" ht="14.4" x14ac:dyDescent="0.3"/>
    <row r="38" ht="14.4" x14ac:dyDescent="0.3"/>
    <row r="39" ht="14.4" x14ac:dyDescent="0.3"/>
    <row r="40" ht="14.4" x14ac:dyDescent="0.3"/>
    <row r="41" ht="14.4" x14ac:dyDescent="0.3"/>
    <row r="42" ht="14.4" x14ac:dyDescent="0.3"/>
    <row r="43" ht="14.4" x14ac:dyDescent="0.3"/>
    <row r="44" ht="14.4" x14ac:dyDescent="0.3"/>
    <row r="45" ht="14.4" x14ac:dyDescent="0.3"/>
    <row r="46" ht="14.4" x14ac:dyDescent="0.3"/>
    <row r="47" ht="14.4" x14ac:dyDescent="0.3"/>
    <row r="48" ht="14.4" x14ac:dyDescent="0.3"/>
    <row r="49" ht="14.4" x14ac:dyDescent="0.3"/>
    <row r="50" ht="14.4" x14ac:dyDescent="0.3"/>
    <row r="51" ht="14.4" x14ac:dyDescent="0.3"/>
    <row r="52" ht="14.4" x14ac:dyDescent="0.3"/>
  </sheetData>
  <sheetProtection sheet="1" objects="1" scenarios="1" selectLockedCells="1"/>
  <mergeCells count="45">
    <mergeCell ref="A16:C16"/>
    <mergeCell ref="G11:H11"/>
    <mergeCell ref="A2:I2"/>
    <mergeCell ref="A3:I3"/>
    <mergeCell ref="D13:F13"/>
    <mergeCell ref="D14:F14"/>
    <mergeCell ref="D15:F15"/>
    <mergeCell ref="A13:C13"/>
    <mergeCell ref="A14:C14"/>
    <mergeCell ref="A15:C15"/>
    <mergeCell ref="D11:F11"/>
    <mergeCell ref="G7:I7"/>
    <mergeCell ref="G12:H12"/>
    <mergeCell ref="D18:F18"/>
    <mergeCell ref="G10:H10"/>
    <mergeCell ref="A19:C19"/>
    <mergeCell ref="D19:F19"/>
    <mergeCell ref="A5:C5"/>
    <mergeCell ref="A6:I6"/>
    <mergeCell ref="A8:C8"/>
    <mergeCell ref="A9:C9"/>
    <mergeCell ref="A10:C10"/>
    <mergeCell ref="D12:F12"/>
    <mergeCell ref="A11:C11"/>
    <mergeCell ref="A12:C12"/>
    <mergeCell ref="D8:F8"/>
    <mergeCell ref="D9:F9"/>
    <mergeCell ref="D10:F10"/>
    <mergeCell ref="A7:F7"/>
    <mergeCell ref="A22:I22"/>
    <mergeCell ref="A23:I23"/>
    <mergeCell ref="A25:I25"/>
    <mergeCell ref="G8:H8"/>
    <mergeCell ref="G9:H9"/>
    <mergeCell ref="G13:H13"/>
    <mergeCell ref="G14:H14"/>
    <mergeCell ref="G15:H15"/>
    <mergeCell ref="G16:H16"/>
    <mergeCell ref="G17:H17"/>
    <mergeCell ref="G18:H18"/>
    <mergeCell ref="G19:H19"/>
    <mergeCell ref="D16:F16"/>
    <mergeCell ref="A17:C17"/>
    <mergeCell ref="D17:F17"/>
    <mergeCell ref="A18:C18"/>
  </mergeCells>
  <dataValidations count="2">
    <dataValidation type="list" allowBlank="1" showInputMessage="1" showErrorMessage="1" promptTitle="LACK OF SINGLE FAMILY ACTIVITES" prompt="Number of points requested under category &quot;LACK OF SINGLE FAMILY ACTIVITES WITHIN THE SERVICE AREA&quot;." sqref="WVI98306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A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A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A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A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A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A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A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A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A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A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A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A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A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A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formula1>"0,4,5"</formula1>
    </dataValidation>
    <dataValidation type="list" allowBlank="1" showInputMessage="1" showErrorMessage="1" promptTitle="POINTS SELECTION" prompt="Number of points requested under category &quot;PREVIOUSLY UNSERVED AREAS&quot;." sqref="A27">
      <formula1>"0,5,10"</formula1>
    </dataValidation>
  </dataValidation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Title="Qualifying County" prompt="Qualifying county included in service area">
          <x14:formula1>
            <xm:f>'HIDE VLOOKUP TABLES'!$C$2:$C$193</xm:f>
          </x14:formula1>
          <xm:sqref>D8:F19 J8:K19</xm:sqref>
        </x14:dataValidation>
        <x14:dataValidation type="list" allowBlank="1" showInputMessage="1" showErrorMessage="1" promptTitle="Qualifying County" prompt="Qualifying county included in service area">
          <x14:formula1>
            <xm:f>'HIDE VLOOKUP TABLES'!$G$2:$G$208</xm:f>
          </x14:formula1>
          <xm:sqref>I8:I19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33"/>
  <sheetViews>
    <sheetView showGridLines="0" tabSelected="1" view="pageLayout" zoomScaleNormal="100" workbookViewId="0">
      <selection activeCell="G6" sqref="G6:G7"/>
    </sheetView>
  </sheetViews>
  <sheetFormatPr defaultColWidth="0" defaultRowHeight="0" customHeight="1" zeroHeight="1" x14ac:dyDescent="0.3"/>
  <cols>
    <col min="1" max="6" width="9.109375" style="13" customWidth="1"/>
    <col min="7" max="7" width="24.6640625" style="13" customWidth="1"/>
    <col min="8" max="8" width="6.5546875" style="13" customWidth="1"/>
    <col min="9" max="9" width="0" style="13" hidden="1" customWidth="1"/>
    <col min="10" max="10" width="6.5546875" style="13" customWidth="1"/>
    <col min="11" max="16384" width="6.5546875" style="13" hidden="1"/>
  </cols>
  <sheetData>
    <row r="1" spans="1:10" ht="14.4" x14ac:dyDescent="0.3">
      <c r="A1" s="45" t="s">
        <v>59</v>
      </c>
    </row>
    <row r="2" spans="1:10" ht="15.6" x14ac:dyDescent="0.3">
      <c r="A2" s="309" t="s">
        <v>428</v>
      </c>
      <c r="B2" s="310"/>
      <c r="C2" s="310"/>
      <c r="D2" s="310"/>
      <c r="E2" s="310"/>
      <c r="F2" s="310"/>
      <c r="G2" s="310"/>
      <c r="H2" s="311"/>
      <c r="J2" s="33"/>
    </row>
    <row r="3" spans="1:10" ht="37.5" customHeight="1" x14ac:dyDescent="0.3">
      <c r="A3" s="312" t="s">
        <v>39</v>
      </c>
      <c r="B3" s="312"/>
      <c r="C3" s="312"/>
      <c r="D3" s="312"/>
      <c r="E3" s="312"/>
      <c r="F3" s="312"/>
      <c r="G3" s="312"/>
      <c r="H3" s="313"/>
      <c r="I3" s="34"/>
      <c r="J3" s="33"/>
    </row>
    <row r="4" spans="1:10" ht="21.75" customHeight="1" x14ac:dyDescent="0.3">
      <c r="A4" s="312" t="s">
        <v>38</v>
      </c>
      <c r="B4" s="312"/>
      <c r="C4" s="312"/>
      <c r="D4" s="312"/>
      <c r="E4" s="312"/>
      <c r="F4" s="312"/>
      <c r="G4" s="312"/>
      <c r="H4" s="312"/>
      <c r="I4" s="34"/>
    </row>
    <row r="5" spans="1:10" ht="28.8" x14ac:dyDescent="0.3">
      <c r="A5" s="32" t="s">
        <v>37</v>
      </c>
      <c r="B5" s="314" t="s">
        <v>36</v>
      </c>
      <c r="C5" s="315"/>
      <c r="D5" s="315"/>
      <c r="E5" s="315"/>
      <c r="F5" s="316"/>
      <c r="G5" s="32" t="s">
        <v>35</v>
      </c>
      <c r="H5" s="32" t="s">
        <v>34</v>
      </c>
    </row>
    <row r="6" spans="1:10" ht="14.4" x14ac:dyDescent="0.3">
      <c r="A6" s="317">
        <v>1</v>
      </c>
      <c r="B6" s="307" t="s">
        <v>49</v>
      </c>
      <c r="C6" s="302"/>
      <c r="D6" s="302"/>
      <c r="E6" s="302"/>
      <c r="F6" s="303"/>
      <c r="G6" s="322"/>
      <c r="H6" s="32">
        <f>'2-1 Homeless Participation'!A12</f>
        <v>0</v>
      </c>
    </row>
    <row r="7" spans="1:10" ht="22.5" customHeight="1" x14ac:dyDescent="0.3">
      <c r="A7" s="318"/>
      <c r="B7" s="319" t="s">
        <v>50</v>
      </c>
      <c r="C7" s="320"/>
      <c r="D7" s="320"/>
      <c r="E7" s="320"/>
      <c r="F7" s="321"/>
      <c r="G7" s="323"/>
      <c r="H7" s="32">
        <f>'2-1 Homeless Participation'!A18</f>
        <v>0</v>
      </c>
      <c r="I7" s="25" t="s">
        <v>33</v>
      </c>
    </row>
    <row r="8" spans="1:10" ht="17.25" customHeight="1" x14ac:dyDescent="0.3">
      <c r="A8" s="29">
        <v>2</v>
      </c>
      <c r="B8" s="301" t="s">
        <v>51</v>
      </c>
      <c r="C8" s="302"/>
      <c r="D8" s="302"/>
      <c r="E8" s="302"/>
      <c r="F8" s="303"/>
      <c r="G8" s="95"/>
      <c r="H8" s="32">
        <f>'2-2 Org Experience'!A23</f>
        <v>0</v>
      </c>
      <c r="I8" s="25" t="s">
        <v>32</v>
      </c>
    </row>
    <row r="9" spans="1:10" ht="17.25" customHeight="1" x14ac:dyDescent="0.3">
      <c r="A9" s="28"/>
      <c r="B9" s="301" t="s">
        <v>31</v>
      </c>
      <c r="C9" s="302"/>
      <c r="D9" s="302"/>
      <c r="E9" s="302"/>
      <c r="F9" s="303"/>
      <c r="G9" s="95"/>
      <c r="H9" s="31"/>
      <c r="I9" s="25" t="s">
        <v>30</v>
      </c>
    </row>
    <row r="10" spans="1:10" ht="18" customHeight="1" x14ac:dyDescent="0.3">
      <c r="A10" s="28">
        <v>3</v>
      </c>
      <c r="B10" s="307" t="s">
        <v>52</v>
      </c>
      <c r="C10" s="302"/>
      <c r="D10" s="302"/>
      <c r="E10" s="302"/>
      <c r="F10" s="303"/>
      <c r="G10" s="95"/>
      <c r="H10" s="32">
        <f>'2-3 Prior Expenditures'!A17</f>
        <v>0</v>
      </c>
    </row>
    <row r="11" spans="1:10" ht="16.5" customHeight="1" x14ac:dyDescent="0.3">
      <c r="A11" s="29">
        <v>4</v>
      </c>
      <c r="B11" s="307" t="s">
        <v>53</v>
      </c>
      <c r="C11" s="302"/>
      <c r="D11" s="302"/>
      <c r="E11" s="302"/>
      <c r="F11" s="303"/>
      <c r="G11" s="95"/>
      <c r="H11" s="32">
        <f>'2-4 Previous ESG Outcome'!A32</f>
        <v>0</v>
      </c>
    </row>
    <row r="12" spans="1:10" ht="17.25" customHeight="1" x14ac:dyDescent="0.3">
      <c r="A12" s="29">
        <v>5</v>
      </c>
      <c r="B12" s="301" t="s">
        <v>55</v>
      </c>
      <c r="C12" s="302"/>
      <c r="D12" s="302"/>
      <c r="E12" s="302"/>
      <c r="F12" s="303"/>
      <c r="G12" s="95"/>
      <c r="H12" s="96">
        <f>'2-5 Monitoring Results'!A16</f>
        <v>0</v>
      </c>
    </row>
    <row r="13" spans="1:10" ht="18" customHeight="1" x14ac:dyDescent="0.3">
      <c r="A13" s="27">
        <v>6</v>
      </c>
      <c r="B13" s="307" t="s">
        <v>56</v>
      </c>
      <c r="C13" s="301"/>
      <c r="D13" s="301"/>
      <c r="E13" s="301"/>
      <c r="F13" s="308"/>
      <c r="G13" s="95"/>
      <c r="H13" s="32">
        <f>'2-6 Priority Communities'!A23</f>
        <v>0</v>
      </c>
    </row>
    <row r="14" spans="1:10" ht="18" customHeight="1" x14ac:dyDescent="0.3">
      <c r="A14" s="29">
        <v>7</v>
      </c>
      <c r="B14" s="301" t="s">
        <v>57</v>
      </c>
      <c r="C14" s="302"/>
      <c r="D14" s="302"/>
      <c r="E14" s="302"/>
      <c r="F14" s="303"/>
      <c r="G14" s="95"/>
      <c r="H14" s="32">
        <f>'2-7 Unserved Areas'!A27</f>
        <v>0</v>
      </c>
    </row>
    <row r="15" spans="1:10" ht="15" customHeight="1" x14ac:dyDescent="0.3">
      <c r="A15" s="304" t="s">
        <v>58</v>
      </c>
      <c r="B15" s="305"/>
      <c r="C15" s="305"/>
      <c r="D15" s="305"/>
      <c r="E15" s="305"/>
      <c r="F15" s="305"/>
      <c r="G15" s="306"/>
      <c r="H15" s="30">
        <f>SUM(H6:H14)</f>
        <v>0</v>
      </c>
    </row>
    <row r="16" spans="1:10" ht="14.4" x14ac:dyDescent="0.3"/>
    <row r="17" ht="14.4" x14ac:dyDescent="0.3"/>
    <row r="18" ht="14.4" x14ac:dyDescent="0.3"/>
    <row r="19" ht="14.4" x14ac:dyDescent="0.3"/>
    <row r="20" ht="14.4" x14ac:dyDescent="0.3"/>
    <row r="21" ht="14.4" x14ac:dyDescent="0.3"/>
    <row r="22" ht="14.4" hidden="1" x14ac:dyDescent="0.3"/>
    <row r="23" ht="14.4" hidden="1" x14ac:dyDescent="0.3"/>
    <row r="24" ht="14.4" hidden="1" x14ac:dyDescent="0.3"/>
    <row r="25" ht="14.4" hidden="1" x14ac:dyDescent="0.3"/>
    <row r="26" ht="14.4" x14ac:dyDescent="0.3"/>
    <row r="27" ht="14.4" x14ac:dyDescent="0.3"/>
    <row r="28" ht="14.4" x14ac:dyDescent="0.3"/>
    <row r="29" ht="14.4" x14ac:dyDescent="0.3"/>
    <row r="30" ht="14.4" x14ac:dyDescent="0.3"/>
    <row r="31" ht="14.4" x14ac:dyDescent="0.3"/>
    <row r="32" ht="15" hidden="1" customHeight="1" x14ac:dyDescent="0.3"/>
    <row r="33" ht="15" hidden="1" customHeight="1" x14ac:dyDescent="0.3"/>
  </sheetData>
  <sheetProtection sheet="1" objects="1" scenarios="1" selectLockedCells="1"/>
  <mergeCells count="16">
    <mergeCell ref="A2:H2"/>
    <mergeCell ref="A3:H3"/>
    <mergeCell ref="A4:H4"/>
    <mergeCell ref="B5:F5"/>
    <mergeCell ref="B6:F6"/>
    <mergeCell ref="A6:A7"/>
    <mergeCell ref="B7:F7"/>
    <mergeCell ref="G6:G7"/>
    <mergeCell ref="B8:F8"/>
    <mergeCell ref="A15:G15"/>
    <mergeCell ref="B13:F13"/>
    <mergeCell ref="B14:F14"/>
    <mergeCell ref="B9:F9"/>
    <mergeCell ref="B10:F10"/>
    <mergeCell ref="B11:F11"/>
    <mergeCell ref="B12:F12"/>
  </mergeCells>
  <dataValidations count="8">
    <dataValidation type="list" allowBlank="1" showInputMessage="1" showErrorMessage="1" prompt="Previously Unserved Areas Complete" sqref="G14">
      <formula1>$I$7:$I$9</formula1>
    </dataValidation>
    <dataValidation type="list" allowBlank="1" showInputMessage="1" showErrorMessage="1" prompt="Priority for Certain Communities Complete" sqref="G13">
      <formula1>$I$7:$I$9</formula1>
    </dataValidation>
    <dataValidation type="list" allowBlank="1" showInputMessage="1" showErrorMessage="1" prompt="Monitoring Reports Complete" sqref="G12">
      <formula1>$I$7:$I$9</formula1>
    </dataValidation>
    <dataValidation type="list" allowBlank="1" showInputMessage="1" showErrorMessage="1" prompt="Previous ESG Reporting and Outcomes Complete" sqref="G11">
      <formula1>$I$7:$I$9</formula1>
    </dataValidation>
    <dataValidation type="list" allowBlank="1" showInputMessage="1" showErrorMessage="1" prompt="Previous Expenditure Complete" sqref="G10">
      <formula1>$I$7:$I$9</formula1>
    </dataValidation>
    <dataValidation type="list" allowBlank="1" showInputMessage="1" showErrorMessage="1" prompt="Support Documentation Complete" sqref="G9">
      <formula1>$I$7:$I$9</formula1>
    </dataValidation>
    <dataValidation type="list" allowBlank="1" showInputMessage="1" showErrorMessage="1" prompt="Organizational or Management Experience Complete" sqref="G8">
      <formula1>$I$7:$I$9</formula1>
    </dataValidation>
    <dataValidation type="list" allowBlank="1" showInputMessage="1" showErrorMessage="1" prompt="Homeless Participation Complete" sqref="G6:G7">
      <formula1>$I$7:$I$9</formula1>
    </dataValidation>
  </dataValidations>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HIDE VLOOKUP TABLES</vt:lpstr>
      <vt:lpstr>2-1 Homeless Participation</vt:lpstr>
      <vt:lpstr>2-2 Org Experience</vt:lpstr>
      <vt:lpstr>2-3 Prior Expenditures</vt:lpstr>
      <vt:lpstr>2-4 Previous ESG Outcome</vt:lpstr>
      <vt:lpstr>2-5 Monitoring Results</vt:lpstr>
      <vt:lpstr>2-6 Priority Communities</vt:lpstr>
      <vt:lpstr>2-7 Unserved Areas</vt:lpstr>
      <vt:lpstr>2-8 Checklist and Score</vt:lpstr>
      <vt:lpstr>ScoringData</vt:lpstr>
      <vt:lpstr>OrgEXpData</vt:lpstr>
      <vt:lpstr>Countiesserved</vt:lpstr>
      <vt:lpstr>'2-1 Homeless Participation'!Print_Area</vt:lpstr>
      <vt:lpstr>'2-2 Org Experience'!Print_Area</vt:lpstr>
      <vt:lpstr>'2-5 Monitoring Results'!Print_Area</vt:lpstr>
      <vt:lpstr>'2-6 Priority Communities'!Print_Area</vt:lpstr>
      <vt:lpstr>'2-7 Unserved Areas'!Print_Area</vt:lpstr>
      <vt:lpstr>'2-8 Checklist and Score'!Print_Area</vt:lpstr>
    </vt:vector>
  </TitlesOfParts>
  <Company>TDHCA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aversyp</dc:creator>
  <cp:lastModifiedBy>Mollie Lund</cp:lastModifiedBy>
  <cp:lastPrinted>2019-04-15T14:10:33Z</cp:lastPrinted>
  <dcterms:created xsi:type="dcterms:W3CDTF">2019-01-13T18:01:55Z</dcterms:created>
  <dcterms:modified xsi:type="dcterms:W3CDTF">2019-06-20T19:39:26Z</dcterms:modified>
</cp:coreProperties>
</file>