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Bonus RFP Materials\For Zip\Appendix C - Expansion and Renewals Self-Assessment Tools\Expansion Self-Assessment Tools EXCEL\"/>
    </mc:Choice>
  </mc:AlternateContent>
  <xr:revisionPtr revIDLastSave="0" documentId="13_ncr:1_{BC7597B0-CE2F-4417-A8FD-75DD128C40A7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PSH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7" i="5" l="1"/>
  <c r="H81" i="5"/>
  <c r="H88" i="5" l="1"/>
  <c r="I88" i="5" l="1"/>
  <c r="I87" i="5"/>
  <c r="H86" i="5"/>
  <c r="H85" i="5"/>
  <c r="H80" i="5"/>
  <c r="H79" i="5"/>
  <c r="H89" i="5" l="1"/>
  <c r="H66" i="5" l="1"/>
  <c r="F71" i="5"/>
  <c r="H71" i="5" s="1"/>
  <c r="I75" i="5"/>
  <c r="H75" i="5" l="1"/>
  <c r="I62" i="5"/>
  <c r="H61" i="5"/>
  <c r="H60" i="5"/>
  <c r="H59" i="5"/>
  <c r="F53" i="5"/>
  <c r="H52" i="5" s="1"/>
  <c r="F50" i="5"/>
  <c r="H47" i="5" s="1"/>
  <c r="I42" i="5"/>
  <c r="H41" i="5"/>
  <c r="G41" i="5"/>
  <c r="H40" i="5"/>
  <c r="G40" i="5"/>
  <c r="H39" i="5"/>
  <c r="G39" i="5"/>
  <c r="I35" i="5"/>
  <c r="H34" i="5"/>
  <c r="G34" i="5"/>
  <c r="H33" i="5"/>
  <c r="G33" i="5"/>
  <c r="H32" i="5"/>
  <c r="G32" i="5"/>
  <c r="I28" i="5"/>
  <c r="H27" i="5"/>
  <c r="G27" i="5"/>
  <c r="H26" i="5"/>
  <c r="G26" i="5"/>
  <c r="H25" i="5"/>
  <c r="G25" i="5"/>
  <c r="I21" i="5"/>
  <c r="H20" i="5"/>
  <c r="G20" i="5"/>
  <c r="H19" i="5"/>
  <c r="G19" i="5"/>
  <c r="H18" i="5"/>
  <c r="G18" i="5"/>
  <c r="I14" i="5"/>
  <c r="F13" i="5"/>
  <c r="H13" i="5" s="1"/>
  <c r="H14" i="5" s="1"/>
  <c r="H62" i="5" l="1"/>
  <c r="H42" i="5"/>
  <c r="H35" i="5"/>
  <c r="H28" i="5"/>
  <c r="H21" i="5"/>
  <c r="H55" i="5"/>
  <c r="H43" i="5" l="1"/>
</calcChain>
</file>

<file path=xl/sharedStrings.xml><?xml version="1.0" encoding="utf-8"?>
<sst xmlns="http://schemas.openxmlformats.org/spreadsheetml/2006/main" count="198" uniqueCount="107">
  <si>
    <t xml:space="preserve">Agency Name: </t>
  </si>
  <si>
    <t>Project Name:</t>
  </si>
  <si>
    <t>Where to Reference on APR</t>
  </si>
  <si>
    <t>Your Answer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</si>
  <si>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</si>
  <si>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</si>
  <si>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</si>
  <si>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</si>
  <si>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</si>
  <si>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</si>
  <si>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</si>
  <si>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</si>
  <si>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</si>
  <si>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no income at entry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</si>
  <si>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</si>
  <si>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</si>
  <si>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</si>
  <si>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</si>
  <si>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</si>
  <si>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</si>
  <si>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APR: Q19a1, Row 1,  Column '9" Percent of Persons who accomplished this measure"</t>
  </si>
  <si>
    <t>Percent participants age 18 or older with increased non-employment income at Annual Assessment</t>
  </si>
  <si>
    <t>APR: Q19a1, Row 3,   Column '9" Percent of Persons who accomplished this measure"</t>
  </si>
  <si>
    <t>APR: Q19a1, Row 5,  Column '9" Percent of Persons who accomplished this measure"</t>
  </si>
  <si>
    <t>Section Subtotal</t>
  </si>
  <si>
    <t>Access to Income-Leavers -PSH</t>
  </si>
  <si>
    <t>SPM 4.4-4.6</t>
  </si>
  <si>
    <t>Percent participants age 18 or older with increased earned income at exit</t>
  </si>
  <si>
    <t>Percent participants age 18 or older with increased non-employment income at exit</t>
  </si>
  <si>
    <t>Access to Income-Stayers -RRH</t>
  </si>
  <si>
    <t>15-17%</t>
  </si>
  <si>
    <t>20-25%</t>
  </si>
  <si>
    <t>25-30%</t>
  </si>
  <si>
    <t>Access to Income-Leavers -RRH</t>
  </si>
  <si>
    <t>Percent participants age 18 or older with earned income at exit</t>
  </si>
  <si>
    <t>15-18%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</si>
  <si>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</si>
  <si>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</si>
  <si>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</si>
  <si>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</si>
  <si>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≥79%</t>
  </si>
  <si>
    <t>PSH: Percent participants who remained in project as of the end of the operating year or exited to PH during the operating year</t>
  </si>
  <si>
    <t>≥95%</t>
  </si>
  <si>
    <t>Housing Stability Total Score</t>
  </si>
  <si>
    <t xml:space="preserve">Returns to Homelessness </t>
  </si>
  <si>
    <t>What percentage of participants returned to homelessness in the last 2 years?</t>
  </si>
  <si>
    <t>&lt;5%</t>
  </si>
  <si>
    <t>Of participants exiting in the last 12 months, what percentage returned to homelessness?</t>
  </si>
  <si>
    <t>Returns to Homelessness</t>
  </si>
  <si>
    <t>Meeting Community Need</t>
  </si>
  <si>
    <t>Of participants enrolled during the reporting period, is the average participant housed in less than 30 days?</t>
  </si>
  <si>
    <t>What is the Project's Average Daily bed utilization</t>
  </si>
  <si>
    <t>Meeting Community Need Total Score</t>
  </si>
  <si>
    <t>General Administration</t>
  </si>
  <si>
    <t>Applicant had findings in a HUD or TDHCA audit in the last 3 years</t>
  </si>
  <si>
    <t>0 findings = 0 Points
1-3 findings =-5 Points
4+ findings = -10 Points</t>
  </si>
  <si>
    <t>Yes</t>
  </si>
  <si>
    <t>Yes = 0
No = -5
N/A = 0</t>
  </si>
  <si>
    <t xml:space="preserve">Yes </t>
  </si>
  <si>
    <t>Total Score</t>
  </si>
  <si>
    <t>Cumulative Score out of 100%</t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</si>
  <si>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</si>
  <si>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</si>
  <si>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t>PSH</t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</si>
  <si>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</si>
  <si>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</si>
  <si>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</si>
  <si>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</si>
  <si>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</si>
  <si>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</si>
  <si>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rPr>
        <u/>
        <sz val="12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5%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</si>
  <si>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</si>
  <si>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</si>
  <si>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 xml:space="preserve"> 0-5% = 25 points
&gt;</t>
    </r>
    <r>
      <rPr>
        <sz val="12"/>
        <color theme="1"/>
        <rFont val="Calibri"/>
        <family val="2"/>
      </rPr>
      <t>5-10</t>
    </r>
    <r>
      <rPr>
        <sz val="11"/>
        <color theme="1"/>
        <rFont val="Calibri"/>
        <family val="2"/>
        <scheme val="minor"/>
      </rPr>
      <t>% = 15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</si>
  <si>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r>
      <t xml:space="preserve"> 0-5% = 15 points
&gt;5-</t>
    </r>
    <r>
      <rPr>
        <sz val="12"/>
        <color theme="1"/>
        <rFont val="Calibri"/>
        <family val="2"/>
      </rPr>
      <t>10</t>
    </r>
    <r>
      <rPr>
        <sz val="11"/>
        <color theme="1"/>
        <rFont val="Calibri"/>
        <family val="2"/>
        <scheme val="minor"/>
      </rPr>
      <t>% = 7.5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</si>
  <si>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t>&gt;50%</t>
  </si>
  <si>
    <t>If Applicant is subject to Single Financial Audit requirements identified in 2 CFR Part 200.501, did Applicant comply with audit requirements?(i.e. Any late submissions in previous 5 years?)</t>
  </si>
  <si>
    <t>Renewal Project Total Budget</t>
  </si>
  <si>
    <t>Expansion Activities Total Budget</t>
  </si>
  <si>
    <t>Combined Total Budget</t>
  </si>
  <si>
    <t xml:space="preserve">Value of Leveraged Housing or Healthcare Resources </t>
  </si>
  <si>
    <t>Number of additional (NEW) households to be served with Expansion funding</t>
  </si>
  <si>
    <t>Apply Bonus Application</t>
  </si>
  <si>
    <t>Apply Renewal Application</t>
  </si>
  <si>
    <t>Renewal Project Score Card, Measure 1.3</t>
  </si>
  <si>
    <t>Renewal Project Score Card, Measure 2.1</t>
  </si>
  <si>
    <t>Renewal Project Score Card, Measure 2.2</t>
  </si>
  <si>
    <t>Renewal Project Score Card, Measure 2.3</t>
  </si>
  <si>
    <t>Renewal Project Score Card, Measure 3.1</t>
  </si>
  <si>
    <t>Renewal Project Score Card, Measure 3.2</t>
  </si>
  <si>
    <t>Renewal Project Score Card, Measure 3.3</t>
  </si>
  <si>
    <t>Renewal Project Score Card, Measure 4.1</t>
  </si>
  <si>
    <t>Renewal Project Score Card, Measure 5.1</t>
  </si>
  <si>
    <t>Renewal Project Score Card, Measure 5.2</t>
  </si>
  <si>
    <t>Renewal Project Score Card, Measure 6.1</t>
  </si>
  <si>
    <t>Renewal Project Score Card, Measure 6.2</t>
  </si>
  <si>
    <t>Renewal Project Score Card, Measure 10.2</t>
  </si>
  <si>
    <t>Renewal Project Score Card, Measure 10.1</t>
  </si>
  <si>
    <t>General Administration Total Score</t>
  </si>
  <si>
    <t>Leveraging Housing and Healthcare</t>
  </si>
  <si>
    <t>Renewal Project Application, Apply Entity Eligibility Task Project Details</t>
  </si>
  <si>
    <t xml:space="preserve">Will the Applicant leverage Housing or Healthcare Resources? </t>
  </si>
  <si>
    <t xml:space="preserve">CoC Bonus (APPLY) Application </t>
  </si>
  <si>
    <t>No= 0 Points
Yes = 10 Points</t>
  </si>
  <si>
    <t>Yes = 10
No = 0
N/A = 0</t>
  </si>
  <si>
    <t xml:space="preserve">If the Applicant will leverage Housing Resources, will those resources:
Have a firm Written Commitment by September 15th?
Equal at least 25% of the Total Expansion Budget?
</t>
  </si>
  <si>
    <t>2022 Texas Balance of State Continuum of Care Expansion Project Score Card- Permanent Supportive Housing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</si>
</sst>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8">
    <xf numFmtId="0" fontId="0" fillId="0" borderId="0" xfId="0"/>
    <xf numFmtId="0" fontId="0" fillId="2" borderId="0" xfId="0" applyFont="1" applyFill="1"/>
    <xf numFmtId="0" fontId="2" fillId="4" borderId="2" xfId="0" applyFont="1" applyFill="1" applyBorder="1" applyAlignment="1" applyProtection="1">
      <protection locked="0"/>
    </xf>
    <xf numFmtId="0" fontId="5" fillId="4" borderId="2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left" vertical="center"/>
    </xf>
    <xf numFmtId="0" fontId="5" fillId="4" borderId="0" xfId="0" applyFont="1" applyFill="1" applyBorder="1"/>
    <xf numFmtId="0" fontId="6" fillId="4" borderId="0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/>
    </xf>
    <xf numFmtId="0" fontId="3" fillId="4" borderId="11" xfId="0" applyFont="1" applyFill="1" applyBorder="1" applyAlignment="1">
      <alignment horizontal="right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 wrapText="1" shrinkToFit="1"/>
    </xf>
    <xf numFmtId="0" fontId="6" fillId="6" borderId="16" xfId="0" applyFont="1" applyFill="1" applyBorder="1" applyAlignment="1">
      <alignment horizontal="center" vertical="center" wrapText="1" shrinkToFit="1"/>
    </xf>
    <xf numFmtId="0" fontId="5" fillId="5" borderId="0" xfId="0" applyFont="1" applyFill="1" applyBorder="1"/>
    <xf numFmtId="0" fontId="5" fillId="4" borderId="0" xfId="0" applyFont="1" applyFill="1" applyBorder="1" applyAlignment="1"/>
    <xf numFmtId="0" fontId="5" fillId="4" borderId="13" xfId="0" applyFont="1" applyFill="1" applyBorder="1" applyAlignment="1"/>
    <xf numFmtId="0" fontId="5" fillId="6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center" vertical="top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4" fontId="6" fillId="5" borderId="0" xfId="0" applyNumberFormat="1" applyFont="1" applyFill="1" applyBorder="1" applyAlignment="1">
      <alignment horizontal="center" vertical="center"/>
    </xf>
    <xf numFmtId="14" fontId="6" fillId="5" borderId="0" xfId="0" applyNumberFormat="1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vertical="top"/>
    </xf>
    <xf numFmtId="0" fontId="0" fillId="5" borderId="13" xfId="0" applyFont="1" applyFill="1" applyBorder="1" applyAlignment="1">
      <alignment vertical="top"/>
    </xf>
    <xf numFmtId="0" fontId="7" fillId="4" borderId="17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vertical="center"/>
    </xf>
    <xf numFmtId="0" fontId="8" fillId="7" borderId="20" xfId="0" applyFont="1" applyFill="1" applyBorder="1" applyAlignment="1">
      <alignment vertical="center"/>
    </xf>
    <xf numFmtId="0" fontId="8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 wrapText="1" shrinkToFit="1"/>
    </xf>
    <xf numFmtId="0" fontId="9" fillId="6" borderId="15" xfId="0" applyFont="1" applyFill="1" applyBorder="1" applyAlignment="1">
      <alignment horizontal="center" vertical="center" wrapText="1"/>
    </xf>
    <xf numFmtId="0" fontId="0" fillId="0" borderId="0" xfId="0" applyFont="1" applyFill="1"/>
    <xf numFmtId="0" fontId="5" fillId="0" borderId="14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9" fontId="0" fillId="2" borderId="15" xfId="0" applyNumberFormat="1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vertical="center"/>
    </xf>
    <xf numFmtId="0" fontId="8" fillId="6" borderId="15" xfId="0" applyFont="1" applyFill="1" applyBorder="1" applyAlignment="1">
      <alignment vertical="center"/>
    </xf>
    <xf numFmtId="0" fontId="8" fillId="6" borderId="15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center" vertical="center"/>
    </xf>
    <xf numFmtId="0" fontId="0" fillId="8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16" fillId="0" borderId="0" xfId="0" applyFont="1" applyAlignment="1"/>
    <xf numFmtId="0" fontId="10" fillId="0" borderId="15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12" fillId="2" borderId="0" xfId="0" applyFont="1" applyFill="1"/>
    <xf numFmtId="0" fontId="0" fillId="8" borderId="15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1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/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>
      <alignment horizontal="right" vertical="center"/>
    </xf>
    <xf numFmtId="0" fontId="8" fillId="9" borderId="14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 wrapText="1" shrinkToFit="1"/>
    </xf>
    <xf numFmtId="0" fontId="9" fillId="9" borderId="1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 shrinkToFit="1"/>
    </xf>
    <xf numFmtId="0" fontId="0" fillId="8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0" fontId="9" fillId="2" borderId="15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1" fontId="0" fillId="0" borderId="15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right" vertical="center"/>
    </xf>
    <xf numFmtId="10" fontId="19" fillId="2" borderId="37" xfId="0" applyNumberFormat="1" applyFont="1" applyFill="1" applyBorder="1" applyAlignment="1">
      <alignment horizontal="center" vertical="center"/>
    </xf>
    <xf numFmtId="9" fontId="19" fillId="2" borderId="3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center" vertical="center"/>
    </xf>
    <xf numFmtId="9" fontId="15" fillId="0" borderId="15" xfId="0" applyNumberFormat="1" applyFont="1" applyFill="1" applyBorder="1" applyAlignment="1">
      <alignment horizontal="center" vertical="center"/>
    </xf>
    <xf numFmtId="9" fontId="10" fillId="0" borderId="15" xfId="0" applyNumberFormat="1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/>
    </xf>
    <xf numFmtId="0" fontId="0" fillId="8" borderId="15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 wrapText="1" shrinkToFit="1"/>
    </xf>
    <xf numFmtId="9" fontId="0" fillId="0" borderId="15" xfId="0" applyNumberFormat="1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top"/>
    </xf>
    <xf numFmtId="1" fontId="0" fillId="3" borderId="16" xfId="0" applyNumberFormat="1" applyFont="1" applyFill="1" applyBorder="1" applyAlignment="1">
      <alignment horizontal="center" vertical="center"/>
    </xf>
    <xf numFmtId="1" fontId="0" fillId="3" borderId="14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34" xfId="0" applyFont="1" applyFill="1" applyBorder="1" applyAlignment="1">
      <alignment horizontal="left" vertical="center"/>
    </xf>
    <xf numFmtId="0" fontId="17" fillId="0" borderId="22" xfId="0" applyFont="1" applyFill="1" applyBorder="1" applyAlignment="1">
      <alignment horizontal="left" vertical="center"/>
    </xf>
    <xf numFmtId="0" fontId="17" fillId="0" borderId="14" xfId="0" applyFont="1" applyFill="1" applyBorder="1" applyAlignment="1">
      <alignment horizontal="left" vertical="center"/>
    </xf>
    <xf numFmtId="0" fontId="18" fillId="2" borderId="22" xfId="0" applyFont="1" applyFill="1" applyBorder="1" applyAlignment="1">
      <alignment horizontal="left" vertical="center"/>
    </xf>
    <xf numFmtId="0" fontId="18" fillId="2" borderId="14" xfId="0" applyFont="1" applyFill="1" applyBorder="1" applyAlignment="1">
      <alignment horizontal="left" vertical="center"/>
    </xf>
    <xf numFmtId="0" fontId="20" fillId="2" borderId="16" xfId="0" applyFont="1" applyFill="1" applyBorder="1" applyAlignment="1" applyProtection="1">
      <alignment horizontal="center"/>
      <protection locked="0"/>
    </xf>
    <xf numFmtId="0" fontId="20" fillId="2" borderId="22" xfId="0" applyFont="1" applyFill="1" applyBorder="1" applyAlignment="1" applyProtection="1">
      <alignment horizontal="center"/>
      <protection locked="0"/>
    </xf>
    <xf numFmtId="0" fontId="20" fillId="2" borderId="23" xfId="0" applyFont="1" applyFill="1" applyBorder="1" applyAlignment="1" applyProtection="1">
      <alignment horizontal="center"/>
      <protection locked="0"/>
    </xf>
    <xf numFmtId="0" fontId="19" fillId="2" borderId="40" xfId="0" applyFont="1" applyFill="1" applyBorder="1" applyAlignment="1">
      <alignment horizontal="left"/>
    </xf>
    <xf numFmtId="0" fontId="19" fillId="2" borderId="41" xfId="0" applyFont="1" applyFill="1" applyBorder="1" applyAlignment="1">
      <alignment horizontal="left"/>
    </xf>
    <xf numFmtId="0" fontId="19" fillId="2" borderId="43" xfId="0" applyFont="1" applyFill="1" applyBorder="1" applyAlignment="1">
      <alignment horizontal="left"/>
    </xf>
    <xf numFmtId="0" fontId="0" fillId="2" borderId="40" xfId="0" applyFont="1" applyFill="1" applyBorder="1" applyAlignment="1">
      <alignment horizontal="center"/>
    </xf>
    <xf numFmtId="0" fontId="0" fillId="2" borderId="41" xfId="0" applyFont="1" applyFill="1" applyBorder="1" applyAlignment="1">
      <alignment horizontal="center"/>
    </xf>
    <xf numFmtId="0" fontId="0" fillId="2" borderId="42" xfId="0" applyFont="1" applyFill="1" applyBorder="1" applyAlignment="1">
      <alignment horizontal="center"/>
    </xf>
    <xf numFmtId="0" fontId="9" fillId="6" borderId="16" xfId="0" applyNumberFormat="1" applyFont="1" applyFill="1" applyBorder="1" applyAlignment="1" applyProtection="1">
      <alignment horizontal="center" vertical="center"/>
      <protection locked="0"/>
    </xf>
    <xf numFmtId="0" fontId="9" fillId="6" borderId="22" xfId="0" applyNumberFormat="1" applyFont="1" applyFill="1" applyBorder="1" applyAlignment="1" applyProtection="1">
      <alignment horizontal="center" vertical="center"/>
      <protection locked="0"/>
    </xf>
    <xf numFmtId="0" fontId="9" fillId="6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16" xfId="0" applyFont="1" applyFill="1" applyBorder="1" applyAlignment="1">
      <alignment horizontal="left" vertical="center"/>
    </xf>
    <xf numFmtId="0" fontId="0" fillId="5" borderId="22" xfId="0" applyFont="1" applyFill="1" applyBorder="1" applyAlignment="1">
      <alignment horizontal="center" vertical="top" wrapText="1"/>
    </xf>
    <xf numFmtId="0" fontId="0" fillId="5" borderId="23" xfId="0" applyFont="1" applyFill="1" applyBorder="1" applyAlignment="1">
      <alignment horizontal="center" vertical="top" wrapText="1"/>
    </xf>
    <xf numFmtId="0" fontId="8" fillId="7" borderId="34" xfId="0" applyFont="1" applyFill="1" applyBorder="1" applyAlignment="1">
      <alignment horizontal="left" vertical="center"/>
    </xf>
    <xf numFmtId="0" fontId="8" fillId="7" borderId="22" xfId="0" applyFont="1" applyFill="1" applyBorder="1" applyAlignment="1">
      <alignment horizontal="left" vertical="center"/>
    </xf>
    <xf numFmtId="0" fontId="8" fillId="7" borderId="23" xfId="0" applyFont="1" applyFill="1" applyBorder="1" applyAlignment="1">
      <alignment horizontal="left" vertical="center"/>
    </xf>
    <xf numFmtId="0" fontId="9" fillId="6" borderId="16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8" fillId="6" borderId="34" xfId="0" applyFont="1" applyFill="1" applyBorder="1" applyAlignment="1">
      <alignment horizontal="left" vertical="center"/>
    </xf>
    <xf numFmtId="0" fontId="8" fillId="6" borderId="22" xfId="0" applyFont="1" applyFill="1" applyBorder="1" applyAlignment="1">
      <alignment horizontal="left" vertical="center"/>
    </xf>
    <xf numFmtId="0" fontId="8" fillId="6" borderId="23" xfId="0" applyFont="1" applyFill="1" applyBorder="1" applyAlignment="1">
      <alignment horizontal="left" vertical="center"/>
    </xf>
    <xf numFmtId="0" fontId="8" fillId="7" borderId="16" xfId="0" applyFont="1" applyFill="1" applyBorder="1" applyAlignment="1">
      <alignment horizontal="left" vertical="center"/>
    </xf>
    <xf numFmtId="1" fontId="0" fillId="3" borderId="15" xfId="0" applyNumberFormat="1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left" vertical="top"/>
    </xf>
    <xf numFmtId="0" fontId="14" fillId="2" borderId="22" xfId="0" applyFont="1" applyFill="1" applyBorder="1" applyAlignment="1">
      <alignment horizontal="left" vertical="top"/>
    </xf>
    <xf numFmtId="0" fontId="14" fillId="2" borderId="14" xfId="0" applyFont="1" applyFill="1" applyBorder="1" applyAlignment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  <protection locked="0"/>
    </xf>
    <xf numFmtId="0" fontId="0" fillId="2" borderId="22" xfId="0" applyNumberFormat="1" applyFont="1" applyFill="1" applyBorder="1" applyAlignment="1" applyProtection="1">
      <alignment horizontal="center"/>
      <protection locked="0"/>
    </xf>
    <xf numFmtId="0" fontId="0" fillId="2" borderId="23" xfId="0" applyNumberFormat="1" applyFont="1" applyFill="1" applyBorder="1" applyAlignment="1" applyProtection="1">
      <alignment horizontal="center"/>
      <protection locked="0"/>
    </xf>
    <xf numFmtId="0" fontId="0" fillId="0" borderId="24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2" borderId="25" xfId="0" applyNumberFormat="1" applyFont="1" applyFill="1" applyBorder="1" applyAlignment="1" applyProtection="1">
      <alignment horizontal="center"/>
      <protection locked="0"/>
    </xf>
    <xf numFmtId="0" fontId="0" fillId="2" borderId="31" xfId="0" applyNumberFormat="1" applyFont="1" applyFill="1" applyBorder="1" applyAlignment="1" applyProtection="1">
      <alignment horizontal="center"/>
      <protection locked="0"/>
    </xf>
    <xf numFmtId="0" fontId="0" fillId="2" borderId="32" xfId="0" applyNumberFormat="1" applyFont="1" applyFill="1" applyBorder="1" applyAlignment="1" applyProtection="1">
      <alignment horizontal="center"/>
      <protection locked="0"/>
    </xf>
    <xf numFmtId="0" fontId="0" fillId="2" borderId="28" xfId="0" applyNumberFormat="1" applyFont="1" applyFill="1" applyBorder="1" applyAlignment="1" applyProtection="1">
      <alignment horizontal="center"/>
      <protection locked="0"/>
    </xf>
    <xf numFmtId="0" fontId="0" fillId="2" borderId="0" xfId="0" applyNumberFormat="1" applyFont="1" applyFill="1" applyBorder="1" applyAlignment="1" applyProtection="1">
      <alignment horizontal="center"/>
      <protection locked="0"/>
    </xf>
    <xf numFmtId="0" fontId="0" fillId="2" borderId="13" xfId="0" applyNumberFormat="1" applyFont="1" applyFill="1" applyBorder="1" applyAlignment="1" applyProtection="1">
      <alignment horizontal="center"/>
      <protection locked="0"/>
    </xf>
    <xf numFmtId="0" fontId="0" fillId="2" borderId="30" xfId="0" applyNumberFormat="1" applyFont="1" applyFill="1" applyBorder="1" applyAlignment="1" applyProtection="1">
      <alignment horizontal="center"/>
      <protection locked="0"/>
    </xf>
    <xf numFmtId="0" fontId="0" fillId="2" borderId="12" xfId="0" applyNumberFormat="1" applyFont="1" applyFill="1" applyBorder="1" applyAlignment="1" applyProtection="1">
      <alignment horizontal="center"/>
      <protection locked="0"/>
    </xf>
    <xf numFmtId="0" fontId="0" fillId="2" borderId="33" xfId="0" applyNumberFormat="1" applyFont="1" applyFill="1" applyBorder="1" applyAlignment="1" applyProtection="1">
      <alignment horizontal="center"/>
      <protection locked="0"/>
    </xf>
    <xf numFmtId="0" fontId="0" fillId="2" borderId="35" xfId="0" applyFont="1" applyFill="1" applyBorder="1" applyAlignment="1">
      <alignment horizontal="left" vertical="center"/>
    </xf>
    <xf numFmtId="0" fontId="0" fillId="2" borderId="38" xfId="0" applyFont="1" applyFill="1" applyBorder="1" applyAlignment="1">
      <alignment horizontal="left" vertical="center"/>
    </xf>
    <xf numFmtId="0" fontId="0" fillId="2" borderId="39" xfId="0" applyFont="1" applyFill="1" applyBorder="1" applyAlignment="1">
      <alignment horizontal="left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164" fontId="0" fillId="2" borderId="24" xfId="0" applyNumberFormat="1" applyFont="1" applyFill="1" applyBorder="1" applyAlignment="1">
      <alignment horizontal="center" vertical="center" wrapText="1"/>
    </xf>
    <xf numFmtId="164" fontId="0" fillId="2" borderId="27" xfId="0" applyNumberFormat="1" applyFont="1" applyFill="1" applyBorder="1" applyAlignment="1">
      <alignment horizontal="center" vertical="center" wrapText="1"/>
    </xf>
    <xf numFmtId="164" fontId="0" fillId="2" borderId="19" xfId="0" applyNumberFormat="1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8" borderId="24" xfId="0" applyFont="1" applyFill="1" applyBorder="1" applyAlignment="1">
      <alignment horizontal="center" vertical="center"/>
    </xf>
    <xf numFmtId="0" fontId="0" fillId="8" borderId="27" xfId="0" applyFont="1" applyFill="1" applyBorder="1" applyAlignment="1">
      <alignment horizontal="center" vertical="center"/>
    </xf>
    <xf numFmtId="0" fontId="0" fillId="8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top"/>
    </xf>
    <xf numFmtId="0" fontId="0" fillId="0" borderId="15" xfId="0" applyNumberFormat="1" applyFont="1" applyFill="1" applyBorder="1" applyAlignment="1" applyProtection="1">
      <alignment horizontal="center"/>
      <protection locked="0"/>
    </xf>
    <xf numFmtId="0" fontId="0" fillId="0" borderId="21" xfId="0" applyNumberFormat="1" applyFont="1" applyFill="1" applyBorder="1" applyAlignment="1" applyProtection="1">
      <alignment horizontal="center"/>
      <protection locked="0"/>
    </xf>
    <xf numFmtId="164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0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 wrapText="1" shrinkToFit="1"/>
    </xf>
    <xf numFmtId="0" fontId="0" fillId="0" borderId="19" xfId="0" applyFont="1" applyFill="1" applyBorder="1" applyAlignment="1">
      <alignment horizontal="center" vertical="center" wrapText="1" shrinkToFit="1"/>
    </xf>
    <xf numFmtId="0" fontId="0" fillId="2" borderId="24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35" xfId="0" applyFont="1" applyFill="1" applyBorder="1" applyAlignment="1">
      <alignment horizontal="left" vertical="center" wrapText="1"/>
    </xf>
    <xf numFmtId="0" fontId="0" fillId="2" borderId="38" xfId="0" applyFont="1" applyFill="1" applyBorder="1" applyAlignment="1">
      <alignment horizontal="left" vertical="center" wrapText="1"/>
    </xf>
    <xf numFmtId="0" fontId="0" fillId="2" borderId="39" xfId="0" applyFont="1" applyFill="1" applyBorder="1" applyAlignment="1">
      <alignment horizontal="left" vertical="center" wrapText="1"/>
    </xf>
    <xf numFmtId="0" fontId="0" fillId="2" borderId="24" xfId="0" applyFont="1" applyFill="1" applyBorder="1" applyAlignment="1">
      <alignment horizontal="center" vertical="center" wrapText="1" shrinkToFit="1"/>
    </xf>
    <xf numFmtId="0" fontId="0" fillId="2" borderId="27" xfId="0" applyFont="1" applyFill="1" applyBorder="1" applyAlignment="1">
      <alignment horizontal="center" vertical="center" wrapText="1" shrinkToFit="1"/>
    </xf>
    <xf numFmtId="0" fontId="0" fillId="2" borderId="19" xfId="0" applyFont="1" applyFill="1" applyBorder="1" applyAlignment="1">
      <alignment horizontal="center" vertical="center" wrapText="1" shrinkToFi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9" fontId="0" fillId="0" borderId="24" xfId="0" applyNumberFormat="1" applyFont="1" applyFill="1" applyBorder="1" applyAlignment="1" applyProtection="1">
      <alignment horizontal="center" vertical="center"/>
    </xf>
    <xf numFmtId="9" fontId="0" fillId="0" borderId="19" xfId="0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  <protection locked="0"/>
    </xf>
    <xf numFmtId="0" fontId="11" fillId="2" borderId="21" xfId="0" applyNumberFormat="1" applyFont="1" applyFill="1" applyBorder="1" applyAlignment="1" applyProtection="1">
      <alignment horizontal="left" vertical="center"/>
      <protection locked="0"/>
    </xf>
    <xf numFmtId="0" fontId="8" fillId="9" borderId="22" xfId="0" applyFont="1" applyFill="1" applyBorder="1" applyAlignment="1">
      <alignment horizontal="left" vertical="center"/>
    </xf>
    <xf numFmtId="0" fontId="8" fillId="9" borderId="23" xfId="0" applyFont="1" applyFill="1" applyBorder="1" applyAlignment="1">
      <alignment horizontal="left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15" xfId="0" applyNumberFormat="1" applyFont="1" applyFill="1" applyBorder="1" applyAlignment="1" applyProtection="1">
      <alignment horizontal="center" vertical="center"/>
      <protection locked="0"/>
    </xf>
    <xf numFmtId="0" fontId="9" fillId="9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ont="1" applyFill="1" applyBorder="1" applyAlignment="1" applyProtection="1">
      <alignment horizontal="center" vertical="center"/>
      <protection locked="0"/>
    </xf>
    <xf numFmtId="164" fontId="5" fillId="0" borderId="15" xfId="1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24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13" xfId="0" applyFont="1" applyFill="1" applyBorder="1" applyAlignment="1">
      <alignment horizontal="center"/>
    </xf>
    <xf numFmtId="0" fontId="9" fillId="6" borderId="22" xfId="0" applyFont="1" applyFill="1" applyBorder="1" applyAlignment="1">
      <alignment horizontal="left"/>
    </xf>
    <xf numFmtId="0" fontId="9" fillId="6" borderId="23" xfId="0" applyFont="1" applyFill="1" applyBorder="1" applyAlignment="1">
      <alignment horizontal="left"/>
    </xf>
    <xf numFmtId="0" fontId="9" fillId="6" borderId="15" xfId="0" applyFont="1" applyFill="1" applyBorder="1" applyAlignment="1">
      <alignment horizontal="center" vertical="center"/>
    </xf>
    <xf numFmtId="0" fontId="9" fillId="6" borderId="15" xfId="0" applyNumberFormat="1" applyFont="1" applyFill="1" applyBorder="1" applyAlignment="1" applyProtection="1">
      <alignment horizontal="center" vertical="center"/>
      <protection locked="0"/>
    </xf>
    <xf numFmtId="0" fontId="9" fillId="6" borderId="21" xfId="0" applyNumberFormat="1" applyFont="1" applyFill="1" applyBorder="1" applyAlignment="1" applyProtection="1">
      <alignment horizontal="center" vertical="center"/>
      <protection locked="0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left" vertical="top" wrapText="1"/>
    </xf>
    <xf numFmtId="0" fontId="9" fillId="0" borderId="15" xfId="0" applyNumberFormat="1" applyFont="1" applyFill="1" applyBorder="1" applyAlignment="1" applyProtection="1">
      <alignment horizontal="center" vertical="center"/>
      <protection locked="0"/>
    </xf>
    <xf numFmtId="0" fontId="9" fillId="0" borderId="21" xfId="0" applyNumberFormat="1" applyFont="1" applyFill="1" applyBorder="1" applyAlignment="1" applyProtection="1">
      <alignment horizontal="center" vertical="center"/>
      <protection locked="0"/>
    </xf>
    <xf numFmtId="0" fontId="11" fillId="2" borderId="16" xfId="0" applyNumberFormat="1" applyFont="1" applyFill="1" applyBorder="1" applyAlignment="1" applyProtection="1">
      <alignment horizontal="center" vertical="center"/>
      <protection locked="0"/>
    </xf>
    <xf numFmtId="0" fontId="11" fillId="2" borderId="22" xfId="0" applyNumberFormat="1" applyFont="1" applyFill="1" applyBorder="1" applyAlignment="1" applyProtection="1">
      <alignment horizontal="center" vertical="center"/>
      <protection locked="0"/>
    </xf>
    <xf numFmtId="0" fontId="11" fillId="2" borderId="23" xfId="0" applyNumberFormat="1" applyFont="1" applyFill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>
      <alignment horizontal="center" vertical="center" wrapText="1" shrinkToFit="1"/>
    </xf>
    <xf numFmtId="0" fontId="8" fillId="6" borderId="16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 applyProtection="1">
      <protection locked="0"/>
    </xf>
    <xf numFmtId="0" fontId="0" fillId="2" borderId="21" xfId="0" applyNumberFormat="1" applyFont="1" applyFill="1" applyBorder="1" applyAlignment="1" applyProtection="1">
      <protection locked="0"/>
    </xf>
    <xf numFmtId="0" fontId="2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>
      <alignment horizontal="left" wrapText="1"/>
    </xf>
    <xf numFmtId="14" fontId="5" fillId="4" borderId="3" xfId="0" applyNumberFormat="1" applyFont="1" applyFill="1" applyBorder="1" applyAlignment="1">
      <alignment horizontal="left" wrapText="1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  <xf numFmtId="0" fontId="8" fillId="6" borderId="12" xfId="0" applyFont="1" applyFill="1" applyBorder="1" applyAlignment="1">
      <alignment horizontal="left" vertical="center"/>
    </xf>
    <xf numFmtId="0" fontId="8" fillId="6" borderId="18" xfId="0" applyFont="1" applyFill="1" applyBorder="1" applyAlignment="1">
      <alignment horizontal="left" vertical="center"/>
    </xf>
    <xf numFmtId="0" fontId="9" fillId="6" borderId="15" xfId="0" applyNumberFormat="1" applyFont="1" applyFill="1" applyBorder="1" applyAlignment="1">
      <alignment horizontal="center" vertical="center"/>
    </xf>
    <xf numFmtId="0" fontId="9" fillId="6" borderId="21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E7AEF-A5DE-468F-A2D4-7DF3688ED4F1}">
  <sheetPr codeName="Sheet5">
    <pageSetUpPr fitToPage="1"/>
  </sheetPr>
  <dimension ref="A1:N89"/>
  <sheetViews>
    <sheetView tabSelected="1" topLeftCell="A67" zoomScale="80" zoomScaleNormal="80" workbookViewId="0">
      <selection activeCell="H87" sqref="H87"/>
    </sheetView>
  </sheetViews>
  <sheetFormatPr defaultColWidth="12.109375" defaultRowHeight="18" x14ac:dyDescent="0.3"/>
  <cols>
    <col min="1" max="1" width="8.5546875" style="86" customWidth="1"/>
    <col min="2" max="2" width="73.88671875" style="1" customWidth="1"/>
    <col min="3" max="3" width="25.77734375" style="1" customWidth="1"/>
    <col min="4" max="4" width="42.44140625" style="87" customWidth="1"/>
    <col min="5" max="5" width="18.5546875" style="1" bestFit="1" customWidth="1"/>
    <col min="6" max="6" width="21.6640625" style="1" customWidth="1"/>
    <col min="7" max="7" width="28.21875" style="1" customWidth="1"/>
    <col min="8" max="8" width="14.88671875" style="1" customWidth="1"/>
    <col min="9" max="9" width="14.109375" style="1" customWidth="1"/>
    <col min="10" max="16384" width="12.109375" style="1"/>
  </cols>
  <sheetData>
    <row r="1" spans="1:12" ht="48" customHeight="1" thickBot="1" x14ac:dyDescent="0.35">
      <c r="A1" s="239" t="s">
        <v>106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1"/>
    </row>
    <row r="2" spans="1:12" ht="54.6" customHeight="1" thickBot="1" x14ac:dyDescent="0.45">
      <c r="A2" s="242" t="s">
        <v>0</v>
      </c>
      <c r="B2" s="243"/>
      <c r="C2" s="244"/>
      <c r="D2" s="245" t="s">
        <v>1</v>
      </c>
      <c r="E2" s="246"/>
      <c r="F2" s="247"/>
      <c r="G2" s="96" t="s">
        <v>63</v>
      </c>
      <c r="H2" s="2"/>
      <c r="I2" s="3"/>
      <c r="J2" s="3"/>
      <c r="K2" s="248"/>
      <c r="L2" s="249"/>
    </row>
    <row r="3" spans="1:12" ht="15.6" x14ac:dyDescent="0.3">
      <c r="A3" s="250"/>
      <c r="B3" s="251"/>
      <c r="C3" s="251"/>
      <c r="D3" s="251"/>
      <c r="E3" s="4"/>
      <c r="F3" s="4"/>
      <c r="G3" s="4"/>
      <c r="H3" s="5"/>
      <c r="I3" s="6"/>
      <c r="J3" s="7"/>
      <c r="K3" s="7"/>
      <c r="L3" s="8"/>
    </row>
    <row r="4" spans="1:12" ht="31.5" customHeight="1" x14ac:dyDescent="0.3">
      <c r="A4" s="9"/>
      <c r="B4" s="10"/>
      <c r="C4" s="11" t="s">
        <v>2</v>
      </c>
      <c r="D4" s="12" t="s">
        <v>3</v>
      </c>
      <c r="E4" s="13"/>
      <c r="F4" s="13"/>
      <c r="G4" s="14"/>
      <c r="H4" s="14"/>
      <c r="I4" s="14"/>
      <c r="J4" s="14"/>
      <c r="K4" s="14"/>
      <c r="L4" s="15"/>
    </row>
    <row r="5" spans="1:12" x14ac:dyDescent="0.3">
      <c r="A5" s="9"/>
      <c r="B5" s="16" t="s">
        <v>77</v>
      </c>
      <c r="C5" s="17" t="s">
        <v>83</v>
      </c>
      <c r="D5" s="18"/>
      <c r="E5" s="13"/>
      <c r="F5" s="4"/>
      <c r="G5" s="4"/>
      <c r="H5" s="5"/>
      <c r="I5" s="5"/>
      <c r="J5" s="4"/>
      <c r="K5" s="6"/>
      <c r="L5" s="19"/>
    </row>
    <row r="6" spans="1:12" x14ac:dyDescent="0.3">
      <c r="A6" s="9"/>
      <c r="B6" s="16" t="s">
        <v>78</v>
      </c>
      <c r="C6" s="17" t="s">
        <v>82</v>
      </c>
      <c r="D6" s="18"/>
      <c r="E6" s="13"/>
      <c r="F6" s="4"/>
      <c r="G6" s="4"/>
      <c r="H6" s="5"/>
      <c r="I6" s="5"/>
      <c r="J6" s="4"/>
      <c r="K6" s="20"/>
      <c r="L6" s="19"/>
    </row>
    <row r="7" spans="1:12" x14ac:dyDescent="0.3">
      <c r="A7" s="9"/>
      <c r="B7" s="16" t="s">
        <v>79</v>
      </c>
      <c r="C7" s="17" t="s">
        <v>82</v>
      </c>
      <c r="D7" s="18"/>
      <c r="E7" s="13"/>
      <c r="F7" s="4"/>
      <c r="G7" s="4"/>
      <c r="H7" s="5"/>
      <c r="I7" s="5"/>
      <c r="J7" s="4"/>
      <c r="K7" s="4"/>
      <c r="L7" s="19"/>
    </row>
    <row r="8" spans="1:12" ht="16.95" customHeight="1" x14ac:dyDescent="0.3">
      <c r="A8" s="9"/>
      <c r="B8" s="16" t="s">
        <v>80</v>
      </c>
      <c r="C8" s="17" t="s">
        <v>82</v>
      </c>
      <c r="D8" s="18"/>
      <c r="E8" s="13"/>
      <c r="F8" s="4"/>
      <c r="G8" s="21"/>
      <c r="H8" s="5"/>
      <c r="I8" s="22"/>
      <c r="J8" s="4"/>
      <c r="K8" s="4"/>
      <c r="L8" s="19"/>
    </row>
    <row r="9" spans="1:12" ht="31.2" x14ac:dyDescent="0.3">
      <c r="A9" s="9"/>
      <c r="B9" s="23" t="s">
        <v>81</v>
      </c>
      <c r="C9" s="97" t="s">
        <v>82</v>
      </c>
      <c r="D9" s="18"/>
      <c r="E9" s="13"/>
      <c r="F9" s="4"/>
      <c r="G9" s="4"/>
      <c r="H9" s="5"/>
      <c r="I9" s="5"/>
      <c r="J9" s="4"/>
      <c r="K9" s="4"/>
      <c r="L9" s="19"/>
    </row>
    <row r="10" spans="1:12" ht="6.6" customHeight="1" x14ac:dyDescent="0.3">
      <c r="A10" s="215"/>
      <c r="B10" s="216"/>
      <c r="C10" s="216"/>
      <c r="D10" s="216"/>
      <c r="E10" s="216"/>
      <c r="F10" s="24"/>
      <c r="G10" s="24"/>
      <c r="H10" s="24"/>
      <c r="I10" s="24"/>
      <c r="J10" s="24"/>
      <c r="K10" s="24"/>
      <c r="L10" s="25"/>
    </row>
    <row r="11" spans="1:12" x14ac:dyDescent="0.3">
      <c r="A11" s="26">
        <v>1</v>
      </c>
      <c r="B11" s="254" t="s">
        <v>4</v>
      </c>
      <c r="C11" s="254"/>
      <c r="D11" s="254"/>
      <c r="E11" s="254"/>
      <c r="F11" s="254"/>
      <c r="G11" s="254"/>
      <c r="H11" s="254"/>
      <c r="I11" s="254"/>
      <c r="J11" s="255"/>
      <c r="K11" s="27"/>
      <c r="L11" s="28"/>
    </row>
    <row r="12" spans="1:12" ht="50.4" customHeight="1" x14ac:dyDescent="0.3">
      <c r="A12" s="26"/>
      <c r="B12" s="29" t="s">
        <v>5</v>
      </c>
      <c r="C12" s="30" t="s">
        <v>6</v>
      </c>
      <c r="D12" s="31" t="s">
        <v>7</v>
      </c>
      <c r="E12" s="30" t="s">
        <v>3</v>
      </c>
      <c r="F12" s="30" t="s">
        <v>8</v>
      </c>
      <c r="G12" s="30" t="s">
        <v>9</v>
      </c>
      <c r="H12" s="30" t="s">
        <v>10</v>
      </c>
      <c r="I12" s="32" t="s">
        <v>11</v>
      </c>
      <c r="J12" s="256" t="s">
        <v>12</v>
      </c>
      <c r="K12" s="256"/>
      <c r="L12" s="257"/>
    </row>
    <row r="13" spans="1:12" ht="50.4" customHeight="1" x14ac:dyDescent="0.3">
      <c r="A13" s="26">
        <v>1.3</v>
      </c>
      <c r="B13" s="34" t="s">
        <v>13</v>
      </c>
      <c r="C13" s="35" t="s">
        <v>75</v>
      </c>
      <c r="D13" s="42" t="s">
        <v>84</v>
      </c>
      <c r="E13" s="37"/>
      <c r="F13" s="38">
        <f>IF(D6="",0,E13/D6)</f>
        <v>0</v>
      </c>
      <c r="G13" s="39" t="s">
        <v>64</v>
      </c>
      <c r="H13" s="40">
        <f>IF(F13&gt;=50%,10,IF(F13&gt;=40%,7.5,IF(F13&lt;40%,0)))</f>
        <v>0</v>
      </c>
      <c r="I13" s="41">
        <v>10</v>
      </c>
      <c r="J13" s="252"/>
      <c r="K13" s="252"/>
      <c r="L13" s="253"/>
    </row>
    <row r="14" spans="1:12" ht="19.95" customHeight="1" x14ac:dyDescent="0.3">
      <c r="A14" s="26"/>
      <c r="B14" s="226" t="s">
        <v>14</v>
      </c>
      <c r="C14" s="226"/>
      <c r="D14" s="226"/>
      <c r="E14" s="226"/>
      <c r="F14" s="226"/>
      <c r="G14" s="227"/>
      <c r="H14" s="43">
        <f>SUM(H13:H13)</f>
        <v>0</v>
      </c>
      <c r="I14" s="44">
        <f>SUM(I13:I13)</f>
        <v>10</v>
      </c>
      <c r="J14" s="228"/>
      <c r="K14" s="228"/>
      <c r="L14" s="229"/>
    </row>
    <row r="15" spans="1:12" x14ac:dyDescent="0.3">
      <c r="A15" s="26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2"/>
    </row>
    <row r="16" spans="1:12" ht="50.4" customHeight="1" x14ac:dyDescent="0.3">
      <c r="A16" s="26">
        <v>2</v>
      </c>
      <c r="B16" s="45" t="s">
        <v>15</v>
      </c>
      <c r="C16" s="46" t="s">
        <v>16</v>
      </c>
      <c r="D16" s="47"/>
      <c r="E16" s="234"/>
      <c r="F16" s="235"/>
      <c r="G16" s="235"/>
      <c r="H16" s="235"/>
      <c r="I16" s="235"/>
      <c r="J16" s="235"/>
      <c r="K16" s="235"/>
      <c r="L16" s="236"/>
    </row>
    <row r="17" spans="1:14" ht="50.4" customHeight="1" x14ac:dyDescent="0.3">
      <c r="A17" s="26"/>
      <c r="B17" s="29" t="s">
        <v>5</v>
      </c>
      <c r="C17" s="30" t="s">
        <v>17</v>
      </c>
      <c r="D17" s="31" t="s">
        <v>7</v>
      </c>
      <c r="E17" s="233" t="s">
        <v>18</v>
      </c>
      <c r="F17" s="233"/>
      <c r="G17" s="30" t="s">
        <v>9</v>
      </c>
      <c r="H17" s="30" t="s">
        <v>10</v>
      </c>
      <c r="I17" s="32" t="s">
        <v>11</v>
      </c>
      <c r="J17" s="221" t="s">
        <v>12</v>
      </c>
      <c r="K17" s="221"/>
      <c r="L17" s="222"/>
    </row>
    <row r="18" spans="1:14" ht="50.4" customHeight="1" x14ac:dyDescent="0.4">
      <c r="A18" s="26">
        <v>2.1</v>
      </c>
      <c r="B18" s="48" t="s">
        <v>19</v>
      </c>
      <c r="C18" s="88">
        <v>0.15</v>
      </c>
      <c r="D18" s="42" t="s">
        <v>85</v>
      </c>
      <c r="E18" s="223"/>
      <c r="F18" s="223"/>
      <c r="G18" s="39" t="str">
        <f>IF(G2="PSH-DV","100-13% = 10 points
&lt;13-08% = 5 points
&lt;08% = 0 points",
IF(G2="PSH","100-15% = 10 points
&lt;15-08% = 5 points
G22 &lt;08% = 0 points","N/A-PSH ONLY"))</f>
        <v>100-15% = 10 points
&lt;15-08% = 5 points
G22 &lt;08% = 0 points</v>
      </c>
      <c r="H18" s="50">
        <f>IF(G2= "PSH",IF(E18=0,0,IF(E18&gt;=15%,10,IF(E18&gt;=8%,5,IF(E18&lt;=8%,0,"N/A")))),IF(E18=0,0,IF(E18&gt;=13%,10,IF(E18&gt;=8%,5,IF(E18&lt;=8%,0,"N/A")))))</f>
        <v>0</v>
      </c>
      <c r="I18" s="51">
        <v>10</v>
      </c>
      <c r="J18" s="237"/>
      <c r="K18" s="237"/>
      <c r="L18" s="238"/>
      <c r="N18" s="52"/>
    </row>
    <row r="19" spans="1:14" ht="50.4" customHeight="1" x14ac:dyDescent="0.4">
      <c r="A19" s="26">
        <v>2.2000000000000002</v>
      </c>
      <c r="B19" s="48" t="s">
        <v>21</v>
      </c>
      <c r="C19" s="88">
        <v>0.5</v>
      </c>
      <c r="D19" s="42" t="s">
        <v>86</v>
      </c>
      <c r="E19" s="223"/>
      <c r="F19" s="223"/>
      <c r="G19" s="39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100-50% = 10 points                               &lt;50-35% = 5 points                                 &lt;35% = 0 points</v>
      </c>
      <c r="H19" s="50">
        <f>IF(G2= "PSH",IF(E19=0,0,IF(E19&gt;=50%,10,IF(E19&gt;=35%,5,IF(E19&lt;=35%,0,"N/A")))),IF(E19=0,0,IF(E19&gt;=40%,10,IF(E19&gt;=30%,5,IF(E19&lt;=30%,0,"N/A")))))</f>
        <v>0</v>
      </c>
      <c r="I19" s="51">
        <v>10</v>
      </c>
      <c r="J19" s="237"/>
      <c r="K19" s="237"/>
      <c r="L19" s="238"/>
      <c r="N19" s="52"/>
    </row>
    <row r="20" spans="1:14" ht="50.4" customHeight="1" x14ac:dyDescent="0.4">
      <c r="A20" s="26">
        <v>2.2999999999999998</v>
      </c>
      <c r="B20" s="34" t="s">
        <v>65</v>
      </c>
      <c r="C20" s="89">
        <v>0.6</v>
      </c>
      <c r="D20" s="42" t="s">
        <v>87</v>
      </c>
      <c r="E20" s="223"/>
      <c r="F20" s="223"/>
      <c r="G20" s="39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100-60% = 10 points                               &lt;60-45% = 5 points                                 &lt;45% = 0 points</v>
      </c>
      <c r="H20" s="50">
        <f>IF(G2= "PSH",IF(E20=0,0,IF(E20&gt;=60%,10,IF(E20&gt;=45%,5,IF(E20&lt;=45%,0,"N/A")))),IF(E20=0,0,IF(E20&gt;=45%,10,IF(E20&gt;=35%,5,IF(E20&lt;=35%,0,"N/A")))))</f>
        <v>0</v>
      </c>
      <c r="I20" s="51">
        <v>10</v>
      </c>
      <c r="J20" s="237"/>
      <c r="K20" s="237"/>
      <c r="L20" s="238"/>
      <c r="N20" s="52"/>
    </row>
    <row r="21" spans="1:14" ht="18" customHeight="1" x14ac:dyDescent="0.4">
      <c r="A21" s="26"/>
      <c r="B21" s="226" t="s">
        <v>24</v>
      </c>
      <c r="C21" s="226"/>
      <c r="D21" s="226"/>
      <c r="E21" s="226"/>
      <c r="F21" s="226"/>
      <c r="G21" s="227"/>
      <c r="H21" s="43">
        <f>SUM(H18:H20)</f>
        <v>0</v>
      </c>
      <c r="I21" s="44">
        <f>SUM(I18:I20)</f>
        <v>30</v>
      </c>
      <c r="J21" s="228"/>
      <c r="K21" s="228"/>
      <c r="L21" s="229"/>
      <c r="N21" s="52"/>
    </row>
    <row r="22" spans="1:14" ht="10.95" customHeight="1" x14ac:dyDescent="0.3">
      <c r="A22" s="215"/>
      <c r="B22" s="216"/>
      <c r="C22" s="216"/>
      <c r="D22" s="216"/>
      <c r="E22" s="216"/>
      <c r="F22" s="216"/>
      <c r="G22" s="216"/>
      <c r="H22" s="216"/>
      <c r="I22" s="216"/>
      <c r="J22" s="216"/>
      <c r="K22" s="216"/>
      <c r="L22" s="217"/>
    </row>
    <row r="23" spans="1:14" ht="50.4" customHeight="1" x14ac:dyDescent="0.3">
      <c r="A23" s="26">
        <v>3</v>
      </c>
      <c r="B23" s="45" t="s">
        <v>25</v>
      </c>
      <c r="C23" s="46" t="s">
        <v>26</v>
      </c>
      <c r="D23" s="234"/>
      <c r="E23" s="235"/>
      <c r="F23" s="235"/>
      <c r="G23" s="235"/>
      <c r="H23" s="235"/>
      <c r="I23" s="235"/>
      <c r="J23" s="235"/>
      <c r="K23" s="235"/>
      <c r="L23" s="236"/>
    </row>
    <row r="24" spans="1:14" ht="50.4" customHeight="1" x14ac:dyDescent="0.3">
      <c r="A24" s="26"/>
      <c r="B24" s="29" t="s">
        <v>5</v>
      </c>
      <c r="C24" s="30" t="s">
        <v>17</v>
      </c>
      <c r="D24" s="31" t="s">
        <v>7</v>
      </c>
      <c r="E24" s="233" t="s">
        <v>18</v>
      </c>
      <c r="F24" s="233"/>
      <c r="G24" s="30" t="s">
        <v>9</v>
      </c>
      <c r="H24" s="30" t="s">
        <v>10</v>
      </c>
      <c r="I24" s="32" t="s">
        <v>11</v>
      </c>
      <c r="J24" s="221" t="s">
        <v>12</v>
      </c>
      <c r="K24" s="221"/>
      <c r="L24" s="222"/>
    </row>
    <row r="25" spans="1:14" ht="50.4" customHeight="1" x14ac:dyDescent="0.35">
      <c r="A25" s="26">
        <v>3.1</v>
      </c>
      <c r="B25" s="48" t="s">
        <v>27</v>
      </c>
      <c r="C25" s="88">
        <v>0.2</v>
      </c>
      <c r="D25" s="42" t="s">
        <v>88</v>
      </c>
      <c r="E25" s="223"/>
      <c r="F25" s="223"/>
      <c r="G25" s="39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100-20% = 10 points                               &lt;20-15% = 5 points                                 &lt;15% = 0 points</v>
      </c>
      <c r="H25" s="50">
        <f>IF(G2= "PSH",IF(E25=0,0,IF(E25&gt;=20%,10,IF(E25&gt;=15%,5,IF(E25&lt;15%,0,"N/A")))),IF(E25=0,0,IF(E25&gt;=15%,10,IF(E25&gt;=10%,5,IF(E25&lt;10%,0,"N/A")))))</f>
        <v>0</v>
      </c>
      <c r="I25" s="51">
        <v>10</v>
      </c>
      <c r="J25" s="237"/>
      <c r="K25" s="237"/>
      <c r="L25" s="238"/>
      <c r="N25" s="54"/>
    </row>
    <row r="26" spans="1:14" ht="50.4" customHeight="1" x14ac:dyDescent="0.35">
      <c r="A26" s="26">
        <v>3.2</v>
      </c>
      <c r="B26" s="48" t="s">
        <v>28</v>
      </c>
      <c r="C26" s="89">
        <v>0.4</v>
      </c>
      <c r="D26" s="42" t="s">
        <v>89</v>
      </c>
      <c r="E26" s="223"/>
      <c r="F26" s="223"/>
      <c r="G26" s="39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100-40% = 10 points                               &lt;40-30% = 5 points                                 &lt;30% = 0 points</v>
      </c>
      <c r="H26" s="50">
        <f>IF(G2= "PSH",IF(E26=0,0,IF(E26&gt;=40%,10,IF(E26&gt;=30%,5,IF(E26&lt;=30%,0,"N/A")))),IF(E26=0,0,IF(E26&gt;=30%,5,IF(E26&gt;=20%,2.5,IF(E26&lt;=20%,0,"N/A")))))</f>
        <v>0</v>
      </c>
      <c r="I26" s="51">
        <v>10</v>
      </c>
      <c r="J26" s="237"/>
      <c r="K26" s="237"/>
      <c r="L26" s="238"/>
      <c r="N26" s="54"/>
    </row>
    <row r="27" spans="1:14" ht="43.95" customHeight="1" x14ac:dyDescent="0.35">
      <c r="A27" s="26">
        <v>3.3</v>
      </c>
      <c r="B27" s="34" t="s">
        <v>66</v>
      </c>
      <c r="C27" s="89">
        <v>0.5</v>
      </c>
      <c r="D27" s="42" t="s">
        <v>90</v>
      </c>
      <c r="E27" s="223"/>
      <c r="F27" s="223"/>
      <c r="G27" s="39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100-50% = 10 points                               &lt;50-40% = 5 points                                 &lt;40% = 0 points</v>
      </c>
      <c r="H27" s="50">
        <f>IF(G2= "PSH",IF(E27=0,0,IF(E27&gt;=50%,10,IF(E27&gt;=40%,5,IF(E27&lt;=40%,0,"N/A")))),IF(E27=0,0,IF(E27&gt;=40%,5,IF(E27&gt;=30%,2.5,IF(E27&lt;=20%,0,"N/A")))))</f>
        <v>0</v>
      </c>
      <c r="I27" s="51">
        <v>10</v>
      </c>
      <c r="J27" s="237"/>
      <c r="K27" s="237"/>
      <c r="L27" s="238"/>
      <c r="N27" s="54"/>
    </row>
    <row r="28" spans="1:14" ht="15.6" customHeight="1" x14ac:dyDescent="0.35">
      <c r="A28" s="26"/>
      <c r="B28" s="226" t="s">
        <v>24</v>
      </c>
      <c r="C28" s="226"/>
      <c r="D28" s="226"/>
      <c r="E28" s="226"/>
      <c r="F28" s="226"/>
      <c r="G28" s="227"/>
      <c r="H28" s="43">
        <f>SUM(H25:H27)</f>
        <v>0</v>
      </c>
      <c r="I28" s="44">
        <f>SUM(I25:I27)</f>
        <v>30</v>
      </c>
      <c r="J28" s="228"/>
      <c r="K28" s="228"/>
      <c r="L28" s="229"/>
      <c r="N28" s="55"/>
    </row>
    <row r="29" spans="1:14" ht="7.2" customHeight="1" x14ac:dyDescent="0.35">
      <c r="A29" s="215"/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7"/>
      <c r="N29" s="55"/>
    </row>
    <row r="30" spans="1:14" ht="45" hidden="1" customHeight="1" x14ac:dyDescent="0.35">
      <c r="A30" s="26">
        <v>2</v>
      </c>
      <c r="B30" s="45" t="s">
        <v>29</v>
      </c>
      <c r="C30" s="47" t="s">
        <v>16</v>
      </c>
      <c r="D30" s="234"/>
      <c r="E30" s="235"/>
      <c r="F30" s="235"/>
      <c r="G30" s="235"/>
      <c r="H30" s="235"/>
      <c r="I30" s="235"/>
      <c r="J30" s="235"/>
      <c r="K30" s="235"/>
      <c r="L30" s="236"/>
      <c r="N30" s="54"/>
    </row>
    <row r="31" spans="1:14" ht="45" hidden="1" customHeight="1" x14ac:dyDescent="0.3">
      <c r="A31" s="26"/>
      <c r="B31" s="29" t="s">
        <v>5</v>
      </c>
      <c r="C31" s="30" t="s">
        <v>17</v>
      </c>
      <c r="D31" s="31" t="s">
        <v>7</v>
      </c>
      <c r="E31" s="233" t="s">
        <v>18</v>
      </c>
      <c r="F31" s="233"/>
      <c r="G31" s="30" t="s">
        <v>9</v>
      </c>
      <c r="H31" s="30" t="s">
        <v>10</v>
      </c>
      <c r="I31" s="32" t="s">
        <v>11</v>
      </c>
      <c r="J31" s="221" t="s">
        <v>12</v>
      </c>
      <c r="K31" s="221"/>
      <c r="L31" s="222"/>
    </row>
    <row r="32" spans="1:14" ht="51" hidden="1" customHeight="1" x14ac:dyDescent="0.3">
      <c r="A32" s="26">
        <v>2.1</v>
      </c>
      <c r="B32" s="48" t="s">
        <v>19</v>
      </c>
      <c r="C32" s="49" t="s">
        <v>30</v>
      </c>
      <c r="D32" s="41" t="s">
        <v>20</v>
      </c>
      <c r="E32" s="223"/>
      <c r="F32" s="223"/>
      <c r="G32" s="39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N/A-RRH ONLY</v>
      </c>
      <c r="H32" s="56">
        <f>IF(G2= "RRH",IF(E32=0,0,IF(E32&gt;=17%,10,IF(E32&gt;=11%,5,IF(E32&lt;=11%,0,"N/A")))),IF(E32=0,0,IF(E32&gt;=15%,10,IF(E32&gt;=8%,5,IF(E32&lt;=8%,0,"N/A")))))</f>
        <v>0</v>
      </c>
      <c r="I32" s="57">
        <v>10</v>
      </c>
      <c r="J32" s="170"/>
      <c r="K32" s="170"/>
      <c r="L32" s="171"/>
    </row>
    <row r="33" spans="1:12" ht="51" hidden="1" customHeight="1" x14ac:dyDescent="0.3">
      <c r="A33" s="26">
        <v>2.2000000000000002</v>
      </c>
      <c r="B33" s="48" t="s">
        <v>21</v>
      </c>
      <c r="C33" s="49" t="s">
        <v>31</v>
      </c>
      <c r="D33" s="41" t="s">
        <v>22</v>
      </c>
      <c r="E33" s="223"/>
      <c r="F33" s="223"/>
      <c r="G33" s="39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33" s="56">
        <f>IF(G2= "RRH",IF(E33=0,0,IF(E33&gt;=25%,10,IF(E33&gt;=15%,5,IF(E33&lt;=15%,0,"N/A")))),IF(E33=0,0,IF(E33&gt;=20%,10,IF(E33&gt;=10%,5,IF(E33&lt;=10%,0,"N/A")))))</f>
        <v>0</v>
      </c>
      <c r="I33" s="57">
        <v>10</v>
      </c>
      <c r="J33" s="170"/>
      <c r="K33" s="170"/>
      <c r="L33" s="171"/>
    </row>
    <row r="34" spans="1:12" ht="51" hidden="1" customHeight="1" x14ac:dyDescent="0.3">
      <c r="A34" s="26">
        <v>2.2999999999999998</v>
      </c>
      <c r="B34" s="34" t="s">
        <v>65</v>
      </c>
      <c r="C34" s="53" t="s">
        <v>32</v>
      </c>
      <c r="D34" s="41" t="s">
        <v>23</v>
      </c>
      <c r="E34" s="223"/>
      <c r="F34" s="223"/>
      <c r="G34" s="39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N/A-RRH ONLY</v>
      </c>
      <c r="H34" s="56">
        <f>IF(G2= "RRH",IF(E34=0,0,IF(E34&gt;=30%,10,IF(E34&gt;=20%,5,IF(E34&lt;=20%,0,"N/A")))),IF(E34=0,0,IF(E34&gt;=25%,10,IF(E34&gt;=15%,5,IF(E34&lt;=15%,0,"N/A")))))</f>
        <v>0</v>
      </c>
      <c r="I34" s="57">
        <v>10</v>
      </c>
      <c r="J34" s="170"/>
      <c r="K34" s="170"/>
      <c r="L34" s="171"/>
    </row>
    <row r="35" spans="1:12" ht="15" hidden="1" customHeight="1" x14ac:dyDescent="0.3">
      <c r="A35" s="26"/>
      <c r="B35" s="226" t="s">
        <v>24</v>
      </c>
      <c r="C35" s="226"/>
      <c r="D35" s="226"/>
      <c r="E35" s="226"/>
      <c r="F35" s="226"/>
      <c r="G35" s="227"/>
      <c r="H35" s="43">
        <f>SUM(H32:H34)</f>
        <v>0</v>
      </c>
      <c r="I35" s="44">
        <f>SUM(I32:I34)</f>
        <v>30</v>
      </c>
      <c r="J35" s="228"/>
      <c r="K35" s="228"/>
      <c r="L35" s="229"/>
    </row>
    <row r="36" spans="1:12" ht="8.4" hidden="1" customHeight="1" x14ac:dyDescent="0.3">
      <c r="A36" s="215"/>
      <c r="B36" s="216"/>
      <c r="C36" s="216"/>
      <c r="D36" s="216"/>
      <c r="E36" s="216"/>
      <c r="F36" s="216"/>
      <c r="G36" s="216"/>
      <c r="H36" s="216"/>
      <c r="I36" s="216"/>
      <c r="J36" s="216"/>
      <c r="K36" s="216"/>
      <c r="L36" s="217"/>
    </row>
    <row r="37" spans="1:12" ht="20.399999999999999" hidden="1" customHeight="1" x14ac:dyDescent="0.3">
      <c r="A37" s="26">
        <v>3</v>
      </c>
      <c r="B37" s="45" t="s">
        <v>33</v>
      </c>
      <c r="C37" s="46" t="s">
        <v>26</v>
      </c>
      <c r="D37" s="234"/>
      <c r="E37" s="235"/>
      <c r="F37" s="235"/>
      <c r="G37" s="235"/>
      <c r="H37" s="235"/>
      <c r="I37" s="235"/>
      <c r="J37" s="235"/>
      <c r="K37" s="235"/>
      <c r="L37" s="236"/>
    </row>
    <row r="38" spans="1:12" ht="45" hidden="1" customHeight="1" x14ac:dyDescent="0.3">
      <c r="A38" s="26"/>
      <c r="B38" s="58" t="s">
        <v>5</v>
      </c>
      <c r="C38" s="30" t="s">
        <v>17</v>
      </c>
      <c r="D38" s="31" t="s">
        <v>7</v>
      </c>
      <c r="E38" s="233" t="s">
        <v>18</v>
      </c>
      <c r="F38" s="233"/>
      <c r="G38" s="30" t="s">
        <v>9</v>
      </c>
      <c r="H38" s="30" t="s">
        <v>10</v>
      </c>
      <c r="I38" s="32" t="s">
        <v>11</v>
      </c>
      <c r="J38" s="221" t="s">
        <v>12</v>
      </c>
      <c r="K38" s="221"/>
      <c r="L38" s="222"/>
    </row>
    <row r="39" spans="1:12" ht="50.4" hidden="1" customHeight="1" x14ac:dyDescent="0.3">
      <c r="A39" s="26">
        <v>3.1</v>
      </c>
      <c r="B39" s="48" t="s">
        <v>34</v>
      </c>
      <c r="C39" s="49" t="s">
        <v>35</v>
      </c>
      <c r="D39" s="90" t="s">
        <v>88</v>
      </c>
      <c r="E39" s="223"/>
      <c r="F39" s="223"/>
      <c r="G39" s="39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N/A_RRH ONLY</v>
      </c>
      <c r="H39" s="56">
        <f>IF(G2= "RRH",IF(E39=0,0,IF(E39&gt;=20%,10,IF(E39&gt;=15%,5,IF(E39&lt;15%,0,"N/A")))),IF(E39=0,0,IF(E39&gt;=15%,10,IF(E39&gt;=10%,5,IF(E39&lt;=10%,0,"N/A")))))</f>
        <v>0</v>
      </c>
      <c r="I39" s="59">
        <v>10</v>
      </c>
      <c r="J39" s="170"/>
      <c r="K39" s="170"/>
      <c r="L39" s="171"/>
    </row>
    <row r="40" spans="1:12" s="33" customFormat="1" ht="50.4" hidden="1" customHeight="1" x14ac:dyDescent="0.3">
      <c r="A40" s="26">
        <v>3.2</v>
      </c>
      <c r="B40" s="48" t="s">
        <v>28</v>
      </c>
      <c r="C40" s="49" t="s">
        <v>31</v>
      </c>
      <c r="D40" s="90" t="s">
        <v>89</v>
      </c>
      <c r="E40" s="223"/>
      <c r="F40" s="223"/>
      <c r="G40" s="39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40" s="56">
        <f>IF(G2= "RRH",IF(E40=0,0,IF(E40&gt;=25%,10,IF(E40&gt;=15%,5,IF(E40&lt;15%,0,"N/A")))),IF(E40=0,0,IF(E40&gt;=25%,10,IF(E40&gt;=15%,5,IF(E40&lt;15%,0,"N/A")))))</f>
        <v>0</v>
      </c>
      <c r="I40" s="59">
        <v>10</v>
      </c>
      <c r="J40" s="170"/>
      <c r="K40" s="170"/>
      <c r="L40" s="171"/>
    </row>
    <row r="41" spans="1:12" ht="50.4" hidden="1" customHeight="1" x14ac:dyDescent="0.3">
      <c r="A41" s="26">
        <v>3.3</v>
      </c>
      <c r="B41" s="34" t="s">
        <v>67</v>
      </c>
      <c r="C41" s="53" t="s">
        <v>31</v>
      </c>
      <c r="D41" s="90" t="s">
        <v>90</v>
      </c>
      <c r="E41" s="223"/>
      <c r="F41" s="223"/>
      <c r="G41" s="36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N/A-RRH ONLY</v>
      </c>
      <c r="H41" s="56">
        <f>IF(G2= "RRH",IF(E41=0,0,IF(E41&gt;=25%,10,IF(E41&gt;=15%,5,IF(E41&lt;=15%,0,"N/A")))),IF(E41=0,0,IF(E41&gt;=20%,10,IF(E41&gt;=12%,5,IF(E41&lt;=12%,0,"N/A")))))</f>
        <v>0</v>
      </c>
      <c r="I41" s="59">
        <v>10</v>
      </c>
      <c r="J41" s="170"/>
      <c r="K41" s="170"/>
      <c r="L41" s="171"/>
    </row>
    <row r="42" spans="1:12" hidden="1" x14ac:dyDescent="0.3">
      <c r="A42" s="26"/>
      <c r="B42" s="226" t="s">
        <v>24</v>
      </c>
      <c r="C42" s="226"/>
      <c r="D42" s="226"/>
      <c r="E42" s="226"/>
      <c r="F42" s="226"/>
      <c r="G42" s="227"/>
      <c r="H42" s="43">
        <f>SUM(H39:H41)</f>
        <v>0</v>
      </c>
      <c r="I42" s="44">
        <f>SUM(I39:I41)</f>
        <v>30</v>
      </c>
      <c r="J42" s="228"/>
      <c r="K42" s="228"/>
      <c r="L42" s="229"/>
    </row>
    <row r="43" spans="1:12" hidden="1" x14ac:dyDescent="0.3">
      <c r="A43" s="26"/>
      <c r="B43" s="226" t="s">
        <v>36</v>
      </c>
      <c r="C43" s="226"/>
      <c r="D43" s="226"/>
      <c r="E43" s="226"/>
      <c r="F43" s="226"/>
      <c r="G43" s="227"/>
      <c r="H43" s="43">
        <f>SUM(H21,H28,H35,H42)</f>
        <v>0</v>
      </c>
      <c r="I43" s="44">
        <v>60</v>
      </c>
      <c r="J43" s="230"/>
      <c r="K43" s="231"/>
      <c r="L43" s="232"/>
    </row>
    <row r="44" spans="1:12" ht="14.4" hidden="1" x14ac:dyDescent="0.3">
      <c r="A44" s="215"/>
      <c r="B44" s="216"/>
      <c r="C44" s="216"/>
      <c r="D44" s="216"/>
      <c r="E44" s="216"/>
      <c r="F44" s="216"/>
      <c r="G44" s="216"/>
      <c r="H44" s="216"/>
      <c r="I44" s="216"/>
      <c r="J44" s="216"/>
      <c r="K44" s="216"/>
      <c r="L44" s="217"/>
    </row>
    <row r="45" spans="1:12" x14ac:dyDescent="0.3">
      <c r="A45" s="26">
        <v>4</v>
      </c>
      <c r="B45" s="218" t="s">
        <v>37</v>
      </c>
      <c r="C45" s="218"/>
      <c r="D45" s="218"/>
      <c r="E45" s="218"/>
      <c r="F45" s="218"/>
      <c r="G45" s="218"/>
      <c r="H45" s="218"/>
      <c r="I45" s="218"/>
      <c r="J45" s="218"/>
      <c r="K45" s="218"/>
      <c r="L45" s="219"/>
    </row>
    <row r="46" spans="1:12" ht="46.8" x14ac:dyDescent="0.3">
      <c r="A46" s="26"/>
      <c r="B46" s="58" t="s">
        <v>5</v>
      </c>
      <c r="C46" s="30" t="s">
        <v>6</v>
      </c>
      <c r="D46" s="31" t="s">
        <v>7</v>
      </c>
      <c r="E46" s="220" t="s">
        <v>3</v>
      </c>
      <c r="F46" s="220"/>
      <c r="G46" s="30" t="s">
        <v>38</v>
      </c>
      <c r="H46" s="30" t="s">
        <v>10</v>
      </c>
      <c r="I46" s="32" t="s">
        <v>11</v>
      </c>
      <c r="J46" s="221" t="s">
        <v>12</v>
      </c>
      <c r="K46" s="221"/>
      <c r="L46" s="222"/>
    </row>
    <row r="47" spans="1:12" s="33" customFormat="1" ht="11.4" hidden="1" customHeight="1" x14ac:dyDescent="0.3">
      <c r="A47" s="26">
        <v>4.0999999999999996</v>
      </c>
      <c r="B47" s="172" t="s">
        <v>39</v>
      </c>
      <c r="C47" s="205" t="s">
        <v>40</v>
      </c>
      <c r="D47" s="225" t="s">
        <v>91</v>
      </c>
      <c r="E47" s="223"/>
      <c r="F47" s="223"/>
      <c r="G47" s="224" t="s">
        <v>68</v>
      </c>
      <c r="H47" s="208">
        <f>IF(OR(E47&gt;=85%,F50&gt;=85%),20,IF(OR(E47&gt;=70%,F50&gt;=70%),10,IF(OR(E47&lt;70%,F50,70%),0,0)))</f>
        <v>0</v>
      </c>
      <c r="I47" s="201">
        <v>20</v>
      </c>
      <c r="J47" s="202"/>
      <c r="K47" s="202"/>
      <c r="L47" s="203"/>
    </row>
    <row r="48" spans="1:12" s="33" customFormat="1" ht="11.4" hidden="1" customHeight="1" x14ac:dyDescent="0.3">
      <c r="A48" s="26"/>
      <c r="B48" s="172"/>
      <c r="C48" s="205"/>
      <c r="D48" s="213"/>
      <c r="E48" s="223"/>
      <c r="F48" s="223"/>
      <c r="G48" s="224"/>
      <c r="H48" s="208"/>
      <c r="I48" s="201"/>
      <c r="J48" s="202"/>
      <c r="K48" s="202"/>
      <c r="L48" s="203"/>
    </row>
    <row r="49" spans="1:14" s="33" customFormat="1" ht="11.4" hidden="1" customHeight="1" x14ac:dyDescent="0.3">
      <c r="A49" s="26"/>
      <c r="B49" s="172"/>
      <c r="C49" s="205"/>
      <c r="D49" s="213"/>
      <c r="E49" s="223"/>
      <c r="F49" s="223"/>
      <c r="G49" s="224"/>
      <c r="H49" s="208"/>
      <c r="I49" s="201"/>
      <c r="J49" s="202"/>
      <c r="K49" s="202"/>
      <c r="L49" s="203"/>
    </row>
    <row r="50" spans="1:14" s="33" customFormat="1" ht="37.950000000000003" hidden="1" customHeight="1" x14ac:dyDescent="0.4">
      <c r="A50" s="26"/>
      <c r="B50" s="172"/>
      <c r="C50" s="205"/>
      <c r="D50" s="213"/>
      <c r="E50" s="60"/>
      <c r="F50" s="204">
        <f>IF(OR(E50="",E51=""),0,((D5-D7+E51-E50)/D5))</f>
        <v>0</v>
      </c>
      <c r="G50" s="224"/>
      <c r="H50" s="208"/>
      <c r="I50" s="201"/>
      <c r="J50" s="202"/>
      <c r="K50" s="202"/>
      <c r="L50" s="203"/>
      <c r="N50" s="61"/>
    </row>
    <row r="51" spans="1:14" s="33" customFormat="1" ht="37.950000000000003" hidden="1" customHeight="1" x14ac:dyDescent="0.4">
      <c r="A51" s="26"/>
      <c r="B51" s="172"/>
      <c r="C51" s="205"/>
      <c r="D51" s="214"/>
      <c r="E51" s="60">
        <v>0</v>
      </c>
      <c r="F51" s="204"/>
      <c r="G51" s="224"/>
      <c r="H51" s="208"/>
      <c r="I51" s="201"/>
      <c r="J51" s="202"/>
      <c r="K51" s="202"/>
      <c r="L51" s="203"/>
      <c r="N51" s="61"/>
    </row>
    <row r="52" spans="1:14" ht="40.200000000000003" customHeight="1" x14ac:dyDescent="0.3">
      <c r="A52" s="26">
        <v>4.0999999999999996</v>
      </c>
      <c r="B52" s="172" t="s">
        <v>41</v>
      </c>
      <c r="C52" s="205" t="s">
        <v>42</v>
      </c>
      <c r="D52" s="212" t="s">
        <v>91</v>
      </c>
      <c r="E52" s="206"/>
      <c r="F52" s="206"/>
      <c r="G52" s="207" t="s">
        <v>69</v>
      </c>
      <c r="H52" s="208">
        <f>IF(OR(E52&gt;=95%,F53&gt;=95%),20,IF(OR(E52&gt;=92%,F53&gt;=92%),10,IF(OR(E52&lt;92%,F53,92%),0,0)))</f>
        <v>0</v>
      </c>
      <c r="I52" s="209">
        <v>20</v>
      </c>
      <c r="J52" s="210"/>
      <c r="K52" s="210"/>
      <c r="L52" s="211"/>
    </row>
    <row r="53" spans="1:14" ht="40.200000000000003" customHeight="1" x14ac:dyDescent="0.3">
      <c r="A53" s="26"/>
      <c r="B53" s="172"/>
      <c r="C53" s="205"/>
      <c r="D53" s="213"/>
      <c r="E53" s="62"/>
      <c r="F53" s="191">
        <f>IF(OR(E54="",E53=""),0,((D5-D7+E54-E53)/D5))</f>
        <v>0</v>
      </c>
      <c r="G53" s="207"/>
      <c r="H53" s="208"/>
      <c r="I53" s="209"/>
      <c r="J53" s="210"/>
      <c r="K53" s="210"/>
      <c r="L53" s="211"/>
    </row>
    <row r="54" spans="1:14" ht="41.4" customHeight="1" x14ac:dyDescent="0.3">
      <c r="A54" s="26"/>
      <c r="B54" s="172"/>
      <c r="C54" s="205"/>
      <c r="D54" s="214"/>
      <c r="E54" s="62"/>
      <c r="F54" s="192"/>
      <c r="G54" s="207"/>
      <c r="H54" s="208"/>
      <c r="I54" s="209"/>
      <c r="J54" s="210"/>
      <c r="K54" s="210"/>
      <c r="L54" s="211"/>
    </row>
    <row r="55" spans="1:14" x14ac:dyDescent="0.3">
      <c r="A55" s="26"/>
      <c r="B55" s="193" t="s">
        <v>43</v>
      </c>
      <c r="C55" s="193"/>
      <c r="D55" s="193"/>
      <c r="E55" s="193"/>
      <c r="F55" s="193"/>
      <c r="G55" s="193"/>
      <c r="H55" s="43">
        <f>SUM(H47:H54)</f>
        <v>0</v>
      </c>
      <c r="I55" s="44">
        <v>20</v>
      </c>
      <c r="J55" s="194"/>
      <c r="K55" s="194"/>
      <c r="L55" s="195"/>
    </row>
    <row r="56" spans="1:14" s="33" customFormat="1" x14ac:dyDescent="0.3">
      <c r="A56" s="63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2"/>
    </row>
    <row r="57" spans="1:14" s="33" customFormat="1" x14ac:dyDescent="0.3">
      <c r="A57" s="26">
        <v>5</v>
      </c>
      <c r="B57" s="196" t="s">
        <v>44</v>
      </c>
      <c r="C57" s="196"/>
      <c r="D57" s="196"/>
      <c r="E57" s="196"/>
      <c r="F57" s="196"/>
      <c r="G57" s="196"/>
      <c r="H57" s="196"/>
      <c r="I57" s="196"/>
      <c r="J57" s="196"/>
      <c r="K57" s="196"/>
      <c r="L57" s="197"/>
    </row>
    <row r="58" spans="1:14" s="33" customFormat="1" ht="54" customHeight="1" x14ac:dyDescent="0.3">
      <c r="A58" s="26"/>
      <c r="B58" s="64" t="s">
        <v>5</v>
      </c>
      <c r="C58" s="65" t="s">
        <v>6</v>
      </c>
      <c r="D58" s="66" t="s">
        <v>7</v>
      </c>
      <c r="E58" s="198" t="s">
        <v>3</v>
      </c>
      <c r="F58" s="198"/>
      <c r="G58" s="65" t="s">
        <v>9</v>
      </c>
      <c r="H58" s="65" t="s">
        <v>10</v>
      </c>
      <c r="I58" s="67" t="s">
        <v>11</v>
      </c>
      <c r="J58" s="199" t="s">
        <v>12</v>
      </c>
      <c r="K58" s="199"/>
      <c r="L58" s="200"/>
    </row>
    <row r="59" spans="1:14" s="33" customFormat="1" ht="47.4" customHeight="1" x14ac:dyDescent="0.35">
      <c r="A59" s="26">
        <v>5.0999999999999996</v>
      </c>
      <c r="B59" s="68" t="s">
        <v>45</v>
      </c>
      <c r="C59" s="59" t="s">
        <v>70</v>
      </c>
      <c r="D59" s="69" t="s">
        <v>92</v>
      </c>
      <c r="E59" s="169"/>
      <c r="F59" s="169"/>
      <c r="G59" s="39" t="s">
        <v>73</v>
      </c>
      <c r="H59" s="70">
        <f>IF(E59="",0,IF(E59&lt;=5%,25,IF(E59&lt;=10%,10,IF(E59&gt;10%,0,0))))</f>
        <v>0</v>
      </c>
      <c r="I59" s="59">
        <v>25</v>
      </c>
      <c r="J59" s="170"/>
      <c r="K59" s="170"/>
      <c r="L59" s="171"/>
      <c r="N59" s="54"/>
    </row>
    <row r="60" spans="1:14" s="33" customFormat="1" ht="67.2" customHeight="1" x14ac:dyDescent="0.35">
      <c r="A60" s="26">
        <v>5.2</v>
      </c>
      <c r="B60" s="172" t="s">
        <v>47</v>
      </c>
      <c r="C60" s="173" t="s">
        <v>46</v>
      </c>
      <c r="D60" s="174" t="s">
        <v>93</v>
      </c>
      <c r="E60" s="169"/>
      <c r="F60" s="169"/>
      <c r="G60" s="39" t="s">
        <v>74</v>
      </c>
      <c r="H60" s="70">
        <f>IF(E60="",0,IF(E60&lt;=5%,15,IF(E60&lt;=10%,7.5,IF(E60&gt;10%,0,0))))</f>
        <v>0</v>
      </c>
      <c r="I60" s="59">
        <v>15</v>
      </c>
      <c r="J60" s="170"/>
      <c r="K60" s="170"/>
      <c r="L60" s="171"/>
      <c r="N60" s="54"/>
    </row>
    <row r="61" spans="1:14" s="33" customFormat="1" ht="76.8" customHeight="1" x14ac:dyDescent="0.3">
      <c r="A61" s="26"/>
      <c r="B61" s="172"/>
      <c r="C61" s="173"/>
      <c r="D61" s="175"/>
      <c r="E61" s="169"/>
      <c r="F61" s="169"/>
      <c r="G61" s="39" t="s">
        <v>74</v>
      </c>
      <c r="H61" s="70">
        <f>IF(E61="",0,IF(E61&lt;=5%,15,IF(E61&lt;=10%,7.5,IF(E61&gt;10%,0,0))))</f>
        <v>0</v>
      </c>
      <c r="I61" s="59">
        <v>15</v>
      </c>
      <c r="J61" s="167"/>
      <c r="K61" s="167"/>
      <c r="L61" s="168"/>
    </row>
    <row r="62" spans="1:14" s="33" customFormat="1" ht="19.2" customHeight="1" x14ac:dyDescent="0.3">
      <c r="A62" s="26"/>
      <c r="B62" s="166" t="s">
        <v>48</v>
      </c>
      <c r="C62" s="166"/>
      <c r="D62" s="166"/>
      <c r="E62" s="166"/>
      <c r="F62" s="166"/>
      <c r="G62" s="166"/>
      <c r="H62" s="71">
        <f>SUM(H59:H61)</f>
        <v>0</v>
      </c>
      <c r="I62" s="71">
        <f>SUM(I59:I61)</f>
        <v>55</v>
      </c>
      <c r="J62" s="167"/>
      <c r="K62" s="167"/>
      <c r="L62" s="168"/>
    </row>
    <row r="63" spans="1:14" x14ac:dyDescent="0.3">
      <c r="A63" s="63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2"/>
    </row>
    <row r="64" spans="1:14" x14ac:dyDescent="0.3">
      <c r="A64" s="26">
        <v>6</v>
      </c>
      <c r="B64" s="128" t="s">
        <v>49</v>
      </c>
      <c r="C64" s="129"/>
      <c r="D64" s="129"/>
      <c r="E64" s="129"/>
      <c r="F64" s="129"/>
      <c r="G64" s="129"/>
      <c r="H64" s="129"/>
      <c r="I64" s="129"/>
      <c r="J64" s="129"/>
      <c r="K64" s="129"/>
      <c r="L64" s="130"/>
    </row>
    <row r="65" spans="1:14" ht="55.8" customHeight="1" x14ac:dyDescent="0.3">
      <c r="A65" s="26"/>
      <c r="B65" s="29" t="s">
        <v>5</v>
      </c>
      <c r="C65" s="30" t="s">
        <v>6</v>
      </c>
      <c r="D65" s="31" t="s">
        <v>7</v>
      </c>
      <c r="E65" s="126" t="s">
        <v>3</v>
      </c>
      <c r="F65" s="127"/>
      <c r="G65" s="30" t="s">
        <v>9</v>
      </c>
      <c r="H65" s="30" t="s">
        <v>10</v>
      </c>
      <c r="I65" s="32" t="s">
        <v>11</v>
      </c>
      <c r="J65" s="117" t="s">
        <v>12</v>
      </c>
      <c r="K65" s="118"/>
      <c r="L65" s="119"/>
    </row>
    <row r="66" spans="1:14" ht="16.95" customHeight="1" x14ac:dyDescent="0.3">
      <c r="A66" s="26">
        <v>6.1</v>
      </c>
      <c r="B66" s="179" t="s">
        <v>50</v>
      </c>
      <c r="C66" s="154" t="s">
        <v>61</v>
      </c>
      <c r="D66" s="182" t="s">
        <v>94</v>
      </c>
      <c r="E66" s="185"/>
      <c r="F66" s="186"/>
      <c r="G66" s="160" t="s">
        <v>71</v>
      </c>
      <c r="H66" s="163">
        <f>IF(E66="",0,IF(E66&lt;=30,20,IF(E66&lt;=60,15,IF(E66&gt;60,0,))))</f>
        <v>0</v>
      </c>
      <c r="I66" s="139">
        <v>20</v>
      </c>
      <c r="J66" s="142"/>
      <c r="K66" s="143"/>
      <c r="L66" s="144"/>
    </row>
    <row r="67" spans="1:14" ht="15" customHeight="1" x14ac:dyDescent="0.3">
      <c r="A67" s="26"/>
      <c r="B67" s="180"/>
      <c r="C67" s="155"/>
      <c r="D67" s="183"/>
      <c r="E67" s="187"/>
      <c r="F67" s="188"/>
      <c r="G67" s="161"/>
      <c r="H67" s="164"/>
      <c r="I67" s="140"/>
      <c r="J67" s="145"/>
      <c r="K67" s="146"/>
      <c r="L67" s="147"/>
    </row>
    <row r="68" spans="1:14" ht="15" customHeight="1" x14ac:dyDescent="0.3">
      <c r="A68" s="26"/>
      <c r="B68" s="180"/>
      <c r="C68" s="155"/>
      <c r="D68" s="183"/>
      <c r="E68" s="187"/>
      <c r="F68" s="188"/>
      <c r="G68" s="161"/>
      <c r="H68" s="164"/>
      <c r="I68" s="140"/>
      <c r="J68" s="145"/>
      <c r="K68" s="146"/>
      <c r="L68" s="147"/>
      <c r="N68" s="72"/>
    </row>
    <row r="69" spans="1:14" ht="15" customHeight="1" x14ac:dyDescent="0.35">
      <c r="A69" s="26"/>
      <c r="B69" s="180"/>
      <c r="C69" s="155"/>
      <c r="D69" s="183"/>
      <c r="E69" s="187"/>
      <c r="F69" s="188"/>
      <c r="G69" s="161"/>
      <c r="H69" s="164"/>
      <c r="I69" s="140"/>
      <c r="J69" s="145"/>
      <c r="K69" s="146"/>
      <c r="L69" s="147"/>
      <c r="N69" s="54"/>
    </row>
    <row r="70" spans="1:14" ht="15" customHeight="1" x14ac:dyDescent="0.3">
      <c r="A70" s="26"/>
      <c r="B70" s="181"/>
      <c r="C70" s="156"/>
      <c r="D70" s="184"/>
      <c r="E70" s="189"/>
      <c r="F70" s="190"/>
      <c r="G70" s="162"/>
      <c r="H70" s="165"/>
      <c r="I70" s="141"/>
      <c r="J70" s="148"/>
      <c r="K70" s="149"/>
      <c r="L70" s="150"/>
    </row>
    <row r="71" spans="1:14" ht="16.95" customHeight="1" x14ac:dyDescent="0.3">
      <c r="A71" s="26">
        <v>6.2</v>
      </c>
      <c r="B71" s="151" t="s">
        <v>51</v>
      </c>
      <c r="C71" s="154" t="s">
        <v>62</v>
      </c>
      <c r="D71" s="182" t="s">
        <v>95</v>
      </c>
      <c r="E71" s="73"/>
      <c r="F71" s="157">
        <f>IF(D9="",0,SUM(E71:E74)*0.25/D9)</f>
        <v>0</v>
      </c>
      <c r="G71" s="160" t="s">
        <v>72</v>
      </c>
      <c r="H71" s="163">
        <f>IF(F71&gt;=95%,10,IF(F71&gt;=90%,7.5,IF(F71&lt;90%,0)))</f>
        <v>0</v>
      </c>
      <c r="I71" s="176">
        <v>10</v>
      </c>
      <c r="J71" s="142"/>
      <c r="K71" s="143"/>
      <c r="L71" s="144"/>
    </row>
    <row r="72" spans="1:14" ht="15" customHeight="1" x14ac:dyDescent="0.3">
      <c r="A72" s="26"/>
      <c r="B72" s="152"/>
      <c r="C72" s="155"/>
      <c r="D72" s="183"/>
      <c r="E72" s="73"/>
      <c r="F72" s="158"/>
      <c r="G72" s="161"/>
      <c r="H72" s="164"/>
      <c r="I72" s="177"/>
      <c r="J72" s="145"/>
      <c r="K72" s="146"/>
      <c r="L72" s="147"/>
    </row>
    <row r="73" spans="1:14" ht="15" customHeight="1" x14ac:dyDescent="0.3">
      <c r="A73" s="26"/>
      <c r="B73" s="152"/>
      <c r="C73" s="155"/>
      <c r="D73" s="183"/>
      <c r="E73" s="73"/>
      <c r="F73" s="158"/>
      <c r="G73" s="161"/>
      <c r="H73" s="164"/>
      <c r="I73" s="177"/>
      <c r="J73" s="145"/>
      <c r="K73" s="146"/>
      <c r="L73" s="147"/>
    </row>
    <row r="74" spans="1:14" ht="15" customHeight="1" x14ac:dyDescent="0.3">
      <c r="A74" s="26"/>
      <c r="B74" s="153"/>
      <c r="C74" s="156"/>
      <c r="D74" s="184"/>
      <c r="E74" s="73"/>
      <c r="F74" s="159"/>
      <c r="G74" s="162"/>
      <c r="H74" s="165"/>
      <c r="I74" s="178"/>
      <c r="J74" s="148"/>
      <c r="K74" s="149"/>
      <c r="L74" s="150"/>
    </row>
    <row r="75" spans="1:14" ht="17.399999999999999" customHeight="1" x14ac:dyDescent="0.3">
      <c r="A75" s="26"/>
      <c r="B75" s="133" t="s">
        <v>52</v>
      </c>
      <c r="C75" s="134"/>
      <c r="D75" s="134"/>
      <c r="E75" s="134"/>
      <c r="F75" s="134"/>
      <c r="G75" s="135"/>
      <c r="H75" s="71">
        <f>SUM(H66:H74)</f>
        <v>0</v>
      </c>
      <c r="I75" s="74">
        <f>SUM(I66:I74)</f>
        <v>30</v>
      </c>
      <c r="J75" s="136"/>
      <c r="K75" s="137"/>
      <c r="L75" s="138"/>
    </row>
    <row r="76" spans="1:14" ht="7.2" customHeight="1" x14ac:dyDescent="0.3">
      <c r="A76" s="63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2"/>
    </row>
    <row r="77" spans="1:14" x14ac:dyDescent="0.3">
      <c r="A77" s="26">
        <v>10</v>
      </c>
      <c r="B77" s="131" t="s">
        <v>53</v>
      </c>
      <c r="C77" s="124"/>
      <c r="D77" s="124"/>
      <c r="E77" s="124"/>
      <c r="F77" s="124"/>
      <c r="G77" s="124"/>
      <c r="H77" s="124"/>
      <c r="I77" s="124"/>
      <c r="J77" s="124"/>
      <c r="K77" s="124"/>
      <c r="L77" s="125"/>
    </row>
    <row r="78" spans="1:14" ht="31.2" x14ac:dyDescent="0.3">
      <c r="A78" s="26"/>
      <c r="B78" s="75" t="s">
        <v>5</v>
      </c>
      <c r="C78" s="91" t="s">
        <v>6</v>
      </c>
      <c r="D78" s="93" t="s">
        <v>7</v>
      </c>
      <c r="E78" s="126" t="s">
        <v>3</v>
      </c>
      <c r="F78" s="127"/>
      <c r="G78" s="91" t="s">
        <v>9</v>
      </c>
      <c r="H78" s="91" t="s">
        <v>10</v>
      </c>
      <c r="I78" s="32" t="s">
        <v>11</v>
      </c>
      <c r="J78" s="117" t="s">
        <v>12</v>
      </c>
      <c r="K78" s="118"/>
      <c r="L78" s="119"/>
    </row>
    <row r="79" spans="1:14" ht="43.2" x14ac:dyDescent="0.3">
      <c r="A79" s="26">
        <v>10.1</v>
      </c>
      <c r="B79" s="76" t="s">
        <v>54</v>
      </c>
      <c r="C79" s="79">
        <v>0</v>
      </c>
      <c r="D79" s="69" t="s">
        <v>97</v>
      </c>
      <c r="E79" s="98"/>
      <c r="F79" s="99"/>
      <c r="G79" s="95" t="s">
        <v>55</v>
      </c>
      <c r="H79" s="92">
        <f>IF(E79="",0,IF(E79=0,0,IF(E79=1,-5,IF(E79=2,-5,IF(E79=3,-5,IF(E79&gt;=4,-10,0))))))</f>
        <v>0</v>
      </c>
      <c r="I79" s="95">
        <v>0</v>
      </c>
      <c r="J79" s="100"/>
      <c r="K79" s="101"/>
      <c r="L79" s="102"/>
    </row>
    <row r="80" spans="1:14" ht="46.8" x14ac:dyDescent="0.3">
      <c r="A80" s="26">
        <v>10.199999999999999</v>
      </c>
      <c r="B80" s="80" t="s">
        <v>76</v>
      </c>
      <c r="C80" s="94" t="s">
        <v>56</v>
      </c>
      <c r="D80" s="69" t="s">
        <v>96</v>
      </c>
      <c r="E80" s="132"/>
      <c r="F80" s="132"/>
      <c r="G80" s="81" t="s">
        <v>57</v>
      </c>
      <c r="H80" s="92">
        <f>IF(E80="",0,IF(E80="yes",0,IF(E80="no", -5)))</f>
        <v>0</v>
      </c>
      <c r="I80" s="95">
        <v>0</v>
      </c>
      <c r="J80" s="100"/>
      <c r="K80" s="101"/>
      <c r="L80" s="102"/>
    </row>
    <row r="81" spans="1:12" x14ac:dyDescent="0.3">
      <c r="A81" s="26"/>
      <c r="B81" s="120" t="s">
        <v>98</v>
      </c>
      <c r="C81" s="104"/>
      <c r="D81" s="104"/>
      <c r="E81" s="104"/>
      <c r="F81" s="104"/>
      <c r="G81" s="105"/>
      <c r="H81" s="77">
        <f>SUM(H79:H80)</f>
        <v>0</v>
      </c>
      <c r="I81" s="78">
        <v>0</v>
      </c>
      <c r="J81" s="100"/>
      <c r="K81" s="101"/>
      <c r="L81" s="102"/>
    </row>
    <row r="82" spans="1:12" ht="8.4" customHeight="1" x14ac:dyDescent="0.3">
      <c r="A82" s="63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2"/>
    </row>
    <row r="83" spans="1:12" x14ac:dyDescent="0.3">
      <c r="A83" s="26">
        <v>11</v>
      </c>
      <c r="B83" s="123" t="s">
        <v>99</v>
      </c>
      <c r="C83" s="124"/>
      <c r="D83" s="124"/>
      <c r="E83" s="124"/>
      <c r="F83" s="124"/>
      <c r="G83" s="124"/>
      <c r="H83" s="124"/>
      <c r="I83" s="124"/>
      <c r="J83" s="124"/>
      <c r="K83" s="124"/>
      <c r="L83" s="125"/>
    </row>
    <row r="84" spans="1:12" ht="31.2" x14ac:dyDescent="0.3">
      <c r="A84" s="26"/>
      <c r="B84" s="75" t="s">
        <v>5</v>
      </c>
      <c r="C84" s="91" t="s">
        <v>6</v>
      </c>
      <c r="D84" s="93" t="s">
        <v>7</v>
      </c>
      <c r="E84" s="126" t="s">
        <v>3</v>
      </c>
      <c r="F84" s="127"/>
      <c r="G84" s="91" t="s">
        <v>9</v>
      </c>
      <c r="H84" s="91" t="s">
        <v>10</v>
      </c>
      <c r="I84" s="32" t="s">
        <v>11</v>
      </c>
      <c r="J84" s="117" t="s">
        <v>12</v>
      </c>
      <c r="K84" s="118"/>
      <c r="L84" s="119"/>
    </row>
    <row r="85" spans="1:12" ht="28.8" x14ac:dyDescent="0.3">
      <c r="A85" s="26">
        <v>11.1</v>
      </c>
      <c r="B85" s="76" t="s">
        <v>101</v>
      </c>
      <c r="C85" s="79" t="s">
        <v>58</v>
      </c>
      <c r="D85" s="69" t="s">
        <v>100</v>
      </c>
      <c r="E85" s="98"/>
      <c r="F85" s="99"/>
      <c r="G85" s="95" t="s">
        <v>103</v>
      </c>
      <c r="H85" s="92">
        <f>IF(E85="",0,IF(E85=0,0,IF(E85=1,-5,IF(E85=2,-5,IF(E85=3,-5,IF(E85&gt;=4,-10,0))))))</f>
        <v>0</v>
      </c>
      <c r="I85" s="95">
        <v>10</v>
      </c>
      <c r="J85" s="100"/>
      <c r="K85" s="101"/>
      <c r="L85" s="102"/>
    </row>
    <row r="86" spans="1:12" ht="62.4" x14ac:dyDescent="0.3">
      <c r="A86" s="26">
        <v>11.2</v>
      </c>
      <c r="B86" s="80" t="s">
        <v>105</v>
      </c>
      <c r="C86" s="94" t="s">
        <v>56</v>
      </c>
      <c r="D86" s="69" t="s">
        <v>102</v>
      </c>
      <c r="E86" s="98"/>
      <c r="F86" s="99"/>
      <c r="G86" s="81" t="s">
        <v>104</v>
      </c>
      <c r="H86" s="92">
        <f>IF(E86="",0,IF(E86="yes",0,IF(E86="no", -5)))</f>
        <v>0</v>
      </c>
      <c r="I86" s="95">
        <v>10</v>
      </c>
      <c r="J86" s="100"/>
      <c r="K86" s="101"/>
      <c r="L86" s="102"/>
    </row>
    <row r="87" spans="1:12" x14ac:dyDescent="0.3">
      <c r="A87" s="26"/>
      <c r="B87" s="103" t="s">
        <v>98</v>
      </c>
      <c r="C87" s="104"/>
      <c r="D87" s="104"/>
      <c r="E87" s="104"/>
      <c r="F87" s="104"/>
      <c r="G87" s="105"/>
      <c r="H87" s="77">
        <f>SUM(H85:H86)</f>
        <v>0</v>
      </c>
      <c r="I87" s="78">
        <f>SUM(I85:I86)</f>
        <v>20</v>
      </c>
      <c r="J87" s="100"/>
      <c r="K87" s="101"/>
      <c r="L87" s="102"/>
    </row>
    <row r="88" spans="1:12" ht="21" x14ac:dyDescent="0.4">
      <c r="A88" s="63"/>
      <c r="B88" s="106" t="s">
        <v>59</v>
      </c>
      <c r="C88" s="106"/>
      <c r="D88" s="106"/>
      <c r="E88" s="106"/>
      <c r="F88" s="106"/>
      <c r="G88" s="107"/>
      <c r="H88" s="82">
        <f>SUM(H14,H43,H55,H62,H75,H87+H81)</f>
        <v>0</v>
      </c>
      <c r="I88" s="82">
        <f>SUM(I14,I43,I55,I62,I75,I87+I81)</f>
        <v>195</v>
      </c>
      <c r="J88" s="108"/>
      <c r="K88" s="109"/>
      <c r="L88" s="110"/>
    </row>
    <row r="89" spans="1:12" ht="21.6" thickBot="1" x14ac:dyDescent="0.45">
      <c r="A89" s="83"/>
      <c r="B89" s="111" t="s">
        <v>60</v>
      </c>
      <c r="C89" s="112"/>
      <c r="D89" s="112"/>
      <c r="E89" s="112"/>
      <c r="F89" s="112"/>
      <c r="G89" s="113"/>
      <c r="H89" s="84">
        <f>H88/I88</f>
        <v>0</v>
      </c>
      <c r="I89" s="85">
        <v>1</v>
      </c>
      <c r="J89" s="114"/>
      <c r="K89" s="115"/>
      <c r="L89" s="116"/>
    </row>
  </sheetData>
  <sheetProtection algorithmName="SHA-512" hashValue="v3jd8GoQhF59Mnatylmqbl0BIaPNZXV2df9HLtadaVegq3Ab1LPfsES0SXBHoVD1MDzpLw1LwDffU1JgWDaiuQ==" saltValue="z19OiS6FZ10hiKIdKO9RCg==" spinCount="100000" sheet="1" objects="1" scenarios="1"/>
  <mergeCells count="146">
    <mergeCell ref="J80:L80"/>
    <mergeCell ref="A1:L1"/>
    <mergeCell ref="A2:C2"/>
    <mergeCell ref="D2:F2"/>
    <mergeCell ref="K2:L2"/>
    <mergeCell ref="A3:D3"/>
    <mergeCell ref="A10:E10"/>
    <mergeCell ref="J13:L13"/>
    <mergeCell ref="B14:G14"/>
    <mergeCell ref="J14:L14"/>
    <mergeCell ref="B15:L15"/>
    <mergeCell ref="B11:J11"/>
    <mergeCell ref="J12:L12"/>
    <mergeCell ref="E20:F20"/>
    <mergeCell ref="J20:L20"/>
    <mergeCell ref="B21:G21"/>
    <mergeCell ref="J21:L21"/>
    <mergeCell ref="A22:L22"/>
    <mergeCell ref="D23:L23"/>
    <mergeCell ref="E16:L16"/>
    <mergeCell ref="E17:F17"/>
    <mergeCell ref="J17:L17"/>
    <mergeCell ref="E18:F18"/>
    <mergeCell ref="J18:L18"/>
    <mergeCell ref="E19:F19"/>
    <mergeCell ref="J19:L19"/>
    <mergeCell ref="E27:F27"/>
    <mergeCell ref="J27:L27"/>
    <mergeCell ref="B28:G28"/>
    <mergeCell ref="J28:L28"/>
    <mergeCell ref="A29:L29"/>
    <mergeCell ref="D30:L30"/>
    <mergeCell ref="E24:F24"/>
    <mergeCell ref="J24:L24"/>
    <mergeCell ref="E25:F25"/>
    <mergeCell ref="J25:L25"/>
    <mergeCell ref="E26:F26"/>
    <mergeCell ref="J26:L26"/>
    <mergeCell ref="E34:F34"/>
    <mergeCell ref="J34:L34"/>
    <mergeCell ref="B35:G35"/>
    <mergeCell ref="J35:L35"/>
    <mergeCell ref="A36:L36"/>
    <mergeCell ref="D37:L37"/>
    <mergeCell ref="E31:F31"/>
    <mergeCell ref="J31:L31"/>
    <mergeCell ref="E32:F32"/>
    <mergeCell ref="J32:L32"/>
    <mergeCell ref="E33:F33"/>
    <mergeCell ref="J33:L33"/>
    <mergeCell ref="E41:F41"/>
    <mergeCell ref="J41:L41"/>
    <mergeCell ref="B42:G42"/>
    <mergeCell ref="J42:L42"/>
    <mergeCell ref="B43:G43"/>
    <mergeCell ref="J43:L43"/>
    <mergeCell ref="E38:F38"/>
    <mergeCell ref="J38:L38"/>
    <mergeCell ref="E39:F39"/>
    <mergeCell ref="J39:L39"/>
    <mergeCell ref="E40:F40"/>
    <mergeCell ref="J40:L40"/>
    <mergeCell ref="A44:L44"/>
    <mergeCell ref="B45:L45"/>
    <mergeCell ref="E46:F46"/>
    <mergeCell ref="J46:L46"/>
    <mergeCell ref="B47:B51"/>
    <mergeCell ref="C47:C51"/>
    <mergeCell ref="E47:F49"/>
    <mergeCell ref="G47:G51"/>
    <mergeCell ref="H47:H51"/>
    <mergeCell ref="D47:D51"/>
    <mergeCell ref="F53:F54"/>
    <mergeCell ref="B55:G55"/>
    <mergeCell ref="J55:L55"/>
    <mergeCell ref="B56:L56"/>
    <mergeCell ref="B57:L57"/>
    <mergeCell ref="E58:F58"/>
    <mergeCell ref="J58:L58"/>
    <mergeCell ref="I47:I51"/>
    <mergeCell ref="J47:L51"/>
    <mergeCell ref="F50:F51"/>
    <mergeCell ref="B52:B54"/>
    <mergeCell ref="C52:C54"/>
    <mergeCell ref="E52:F52"/>
    <mergeCell ref="G52:G54"/>
    <mergeCell ref="H52:H54"/>
    <mergeCell ref="I52:I54"/>
    <mergeCell ref="J52:L54"/>
    <mergeCell ref="D52:D54"/>
    <mergeCell ref="B76:L76"/>
    <mergeCell ref="B62:G62"/>
    <mergeCell ref="J62:L62"/>
    <mergeCell ref="B63:L63"/>
    <mergeCell ref="E59:F59"/>
    <mergeCell ref="J59:L59"/>
    <mergeCell ref="B60:B61"/>
    <mergeCell ref="C60:C61"/>
    <mergeCell ref="E60:F60"/>
    <mergeCell ref="J60:L60"/>
    <mergeCell ref="E61:F61"/>
    <mergeCell ref="J61:L61"/>
    <mergeCell ref="D60:D61"/>
    <mergeCell ref="I71:I74"/>
    <mergeCell ref="J71:L74"/>
    <mergeCell ref="B66:B70"/>
    <mergeCell ref="C66:C70"/>
    <mergeCell ref="D66:D70"/>
    <mergeCell ref="E66:F70"/>
    <mergeCell ref="G66:G70"/>
    <mergeCell ref="H66:H70"/>
    <mergeCell ref="D71:D74"/>
    <mergeCell ref="J84:L84"/>
    <mergeCell ref="B81:G81"/>
    <mergeCell ref="B82:L82"/>
    <mergeCell ref="B83:L83"/>
    <mergeCell ref="E84:F84"/>
    <mergeCell ref="J65:L65"/>
    <mergeCell ref="E65:F65"/>
    <mergeCell ref="B64:L64"/>
    <mergeCell ref="J81:L81"/>
    <mergeCell ref="B77:L77"/>
    <mergeCell ref="J78:L78"/>
    <mergeCell ref="E79:F79"/>
    <mergeCell ref="J79:L79"/>
    <mergeCell ref="E80:F80"/>
    <mergeCell ref="E78:F78"/>
    <mergeCell ref="B75:G75"/>
    <mergeCell ref="J75:L75"/>
    <mergeCell ref="I66:I70"/>
    <mergeCell ref="J66:L70"/>
    <mergeCell ref="B71:B74"/>
    <mergeCell ref="C71:C74"/>
    <mergeCell ref="F71:F74"/>
    <mergeCell ref="G71:G74"/>
    <mergeCell ref="H71:H74"/>
    <mergeCell ref="E85:F85"/>
    <mergeCell ref="J85:L85"/>
    <mergeCell ref="E86:F86"/>
    <mergeCell ref="B87:G87"/>
    <mergeCell ref="J87:L87"/>
    <mergeCell ref="B88:G88"/>
    <mergeCell ref="J88:L88"/>
    <mergeCell ref="B89:G89"/>
    <mergeCell ref="J89:L89"/>
    <mergeCell ref="J86:L86"/>
  </mergeCells>
  <dataValidations count="4">
    <dataValidation allowBlank="1" showInputMessage="1" prompt="These answers are require in order for the Quarterly Performance Score Card to be calculated correctly. " sqref="D5:D9" xr:uid="{9B065F55-F0DB-429C-9D02-E10744B12792}"/>
    <dataValidation allowBlank="1" showInputMessage="1" showErrorMessage="1" promptTitle="Action Required " prompt="You must score this section manually" sqref="E18:F20 E39:F41" xr:uid="{36146668-33D4-4277-B59B-F3F4F0EAF4D0}"/>
    <dataValidation allowBlank="1" showInputMessage="1" showErrorMessage="1" promptTitle="Action Required" prompt="You must score this section manually" sqref="E32:F34" xr:uid="{6607F049-E027-4274-9E7E-2E059B8E2414}"/>
    <dataValidation allowBlank="1" showErrorMessage="1" promptTitle="Action Required " prompt="You must score this section manually" sqref="E71:E74" xr:uid="{2E36CAAF-CD8D-48CC-BA46-CFF5832EB07B}"/>
  </dataValidations>
  <pageMargins left="0.7" right="0.7" top="0.75" bottom="0.75" header="0.3" footer="0.3"/>
  <pageSetup scale="40" fitToHeight="0" orientation="landscape" horizontalDpi="1200" verticalDpi="1200" r:id="rId1"/>
  <headerFooter>
    <oddFooter>&amp;LFY2022 PSH Renewal Project Score Card&amp;C&amp;P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PSH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2022-08-22T17:24:38Z</dcterms:modified>
</cp:coreProperties>
</file>