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xr:revisionPtr revIDLastSave="112" documentId="11_9B0DD8E8A0121934FA34A2BD947E7687AAB156BD" xr6:coauthVersionLast="47" xr6:coauthVersionMax="47" xr10:uidLastSave="{B31CDD30-B26D-4B8F-9822-CA7649BECED4}"/>
  <bookViews>
    <workbookView xWindow="0" yWindow="0" windowWidth="0" windowHeight="0" firstSheet="2" activeTab="1" xr2:uid="{00000000-000D-0000-FFFF-FFFF00000000}"/>
  </bookViews>
  <sheets>
    <sheet name="Instructions" sheetId="3" r:id="rId1"/>
    <sheet name="Input" sheetId="1" r:id="rId2"/>
    <sheet name="Validation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B22" i="1"/>
  <c r="B6" i="2" s="1"/>
  <c r="B21" i="1"/>
  <c r="B15" i="1"/>
  <c r="B3" i="2" l="1"/>
  <c r="B2" i="2"/>
  <c r="B18" i="1"/>
  <c r="B20" i="1" s="1"/>
  <c r="B5" i="2" s="1"/>
  <c r="B16" i="1"/>
  <c r="B17" i="1" s="1"/>
  <c r="B4" i="2" s="1"/>
  <c r="B10" i="2" l="1"/>
</calcChain>
</file>

<file path=xl/sharedStrings.xml><?xml version="1.0" encoding="utf-8"?>
<sst xmlns="http://schemas.openxmlformats.org/spreadsheetml/2006/main" count="45" uniqueCount="45">
  <si>
    <t>How to Use This Budget Validator</t>
  </si>
  <si>
    <t>NOTE: This version is based on most recent FY26 competition and may be revised for future competition cycles.</t>
  </si>
  <si>
    <t>1) Enter your Agency Operating Budget (cell B3) and select Project Type (PSH, TH, SSO-SO, or SSO) in B4.</t>
  </si>
  <si>
    <t>2) Enter your proposed HUD request by Budget Line Item in column B (rows 7–12; leave $0 for any items you do not propose to request).</t>
  </si>
  <si>
    <t>3) Review the Totals &amp; Helper Calculations (rows 15–22).</t>
  </si>
  <si>
    <t>4) Open the Validation sheet to see Pass/Fail for each rule and overall status.</t>
  </si>
  <si>
    <t>5) If any rule fails, adjust your inputs accordingly before finalizing your application.</t>
  </si>
  <si>
    <t>Notes: Admin ≤10% of total excluding admin; HMIS/Comparable Database ≤ min(3% of total, $15,000); for TH, Supportive Services ≤ 2× Housing; for SSO/SSO-SO, housing lines must be $0.</t>
  </si>
  <si>
    <t>TX BoS CoC – Budget Validator (New Projects)</t>
  </si>
  <si>
    <t>Agency Operating Budget (most recently approved)</t>
  </si>
  <si>
    <t>Project Type (select)</t>
  </si>
  <si>
    <t>PSH</t>
  </si>
  <si>
    <t>Budget Line Items (HUD Request)</t>
  </si>
  <si>
    <t>Leasing (as applicable)</t>
  </si>
  <si>
    <t>Rental Assistance (as applicable)</t>
  </si>
  <si>
    <t>Operating (as applicable)</t>
  </si>
  <si>
    <t>Supportive Services</t>
  </si>
  <si>
    <t>HMIS/Comparable Database</t>
  </si>
  <si>
    <t>Admin (≤10% of total, excl. admin)</t>
  </si>
  <si>
    <t>Totals &amp; Helper Calculations</t>
  </si>
  <si>
    <t>Total (All Lines)</t>
  </si>
  <si>
    <t>Total Excluding Admin</t>
  </si>
  <si>
    <t>10% Admin Cap (of Total Excl Admin)</t>
  </si>
  <si>
    <t>3% HMIS Cap</t>
  </si>
  <si>
    <t>HMIS Absolute Cap ($15,000)</t>
  </si>
  <si>
    <t>HMIS Max Allowed (min of 3% or $15,000)</t>
  </si>
  <si>
    <t>50% of Agency Budget</t>
  </si>
  <si>
    <t>Housing (Leasing+RA+Operating)</t>
  </si>
  <si>
    <t>Validation Rule</t>
  </si>
  <si>
    <t>Pass/Fail</t>
  </si>
  <si>
    <t>Detail</t>
  </si>
  <si>
    <t>Min/Max Total Request ($200k–$750k)</t>
  </si>
  <si>
    <t>Total must be between $200,000 and $750,000 (excl. match).</t>
  </si>
  <si>
    <t>≤ 50% of Agency Budget</t>
  </si>
  <si>
    <t>Total HUD request must be ≤ 50% of agency operating budget.</t>
  </si>
  <si>
    <t>Admin ≤ 10% of Total Excl Admin</t>
  </si>
  <si>
    <t>Admin line must be ≤ 10% of Total excluding Admin.</t>
  </si>
  <si>
    <t>HMIS ≤ min(3% of Total, $15,000)</t>
  </si>
  <si>
    <t>HMIS line must be ≤ the lower of 3% of Total or $15,000.</t>
  </si>
  <si>
    <t>PSH &amp; TH only: Supportive Services ≤ 2× Housing</t>
  </si>
  <si>
    <t>For PSH &amp; TH projects, Supportive Services cannot exceed a 2:1 ratio to Housing (Leasing+RA+Operating).</t>
  </si>
  <si>
    <t>SSO/SSO-SO: Housing lines must be $0</t>
  </si>
  <si>
    <t>For SSO and SSO-SO, Leasing/Rental Assistance/Operating must be $0.</t>
  </si>
  <si>
    <t>Overall Status</t>
  </si>
  <si>
    <t>All checks must pass to proceed without a cure or adjustment.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</si>
</sst>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5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2"/>
      <name val="Calibri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A5" sqref="A5"/>
    </sheetView>
  </sheetViews>
  <sheetFormatPr defaultRowHeight="15"/>
  <cols>
    <col min="1" max="1" width="110" customWidth="1"/>
  </cols>
  <sheetData>
    <row r="1" spans="1:1">
      <c r="A1" s="5" t="s">
        <v>0</v>
      </c>
    </row>
    <row r="2" spans="1:1" ht="15.75">
      <c r="A2" s="5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5" topLeftCell="A6" activePane="bottomLeft" state="frozen"/>
      <selection pane="bottomLeft" activeCell="B11" sqref="B11"/>
    </sheetView>
  </sheetViews>
  <sheetFormatPr defaultRowHeight="15"/>
  <cols>
    <col min="1" max="1" width="46" customWidth="1"/>
    <col min="2" max="2" width="22" customWidth="1"/>
    <col min="16" max="16" width="25.140625" customWidth="1"/>
    <col min="17" max="17" width="22.140625" customWidth="1"/>
    <col min="18" max="18" width="22.5703125" customWidth="1"/>
    <col min="19" max="19" width="21" customWidth="1"/>
    <col min="20" max="20" width="15.5703125" customWidth="1"/>
  </cols>
  <sheetData>
    <row r="1" spans="1:19">
      <c r="A1" s="1" t="s">
        <v>8</v>
      </c>
    </row>
    <row r="3" spans="1:19">
      <c r="A3" s="2" t="s">
        <v>9</v>
      </c>
      <c r="B3" s="3">
        <v>0</v>
      </c>
    </row>
    <row r="4" spans="1:19">
      <c r="A4" s="2" t="s">
        <v>10</v>
      </c>
      <c r="B4" s="4" t="s">
        <v>11</v>
      </c>
    </row>
    <row r="6" spans="1:19">
      <c r="A6" s="2" t="s">
        <v>12</v>
      </c>
    </row>
    <row r="7" spans="1:19">
      <c r="A7" t="s">
        <v>13</v>
      </c>
      <c r="B7" s="3">
        <v>0</v>
      </c>
    </row>
    <row r="8" spans="1:19">
      <c r="A8" t="s">
        <v>14</v>
      </c>
      <c r="B8" s="3">
        <v>0</v>
      </c>
    </row>
    <row r="9" spans="1:19">
      <c r="A9" t="s">
        <v>15</v>
      </c>
      <c r="B9" s="3">
        <v>0</v>
      </c>
    </row>
    <row r="10" spans="1:19">
      <c r="A10" t="s">
        <v>16</v>
      </c>
      <c r="B10" s="3">
        <v>0</v>
      </c>
    </row>
    <row r="11" spans="1:19" ht="18.75">
      <c r="A11" t="s">
        <v>17</v>
      </c>
      <c r="B11" s="3">
        <v>0</v>
      </c>
      <c r="P11" s="6"/>
      <c r="Q11" s="6"/>
      <c r="R11" s="6"/>
      <c r="S11" s="6"/>
    </row>
    <row r="12" spans="1:19" ht="18.75">
      <c r="A12" t="s">
        <v>18</v>
      </c>
      <c r="B12" s="3">
        <v>0</v>
      </c>
      <c r="P12" s="6"/>
      <c r="Q12" s="6"/>
      <c r="R12" s="6"/>
      <c r="S12" s="6"/>
    </row>
    <row r="13" spans="1:19" ht="18.75">
      <c r="B13" s="3"/>
      <c r="P13" s="6"/>
      <c r="Q13" s="6"/>
      <c r="R13" s="6"/>
      <c r="S13" s="6"/>
    </row>
    <row r="14" spans="1:19" ht="18.75">
      <c r="A14" s="2" t="s">
        <v>19</v>
      </c>
      <c r="B14" s="3"/>
      <c r="P14" s="6"/>
      <c r="Q14" s="6"/>
      <c r="R14" s="6"/>
      <c r="S14" s="6"/>
    </row>
    <row r="15" spans="1:19">
      <c r="A15" t="s">
        <v>20</v>
      </c>
      <c r="B15" s="3">
        <f>SUM(B7:B12)</f>
        <v>0</v>
      </c>
    </row>
    <row r="16" spans="1:19">
      <c r="A16" t="s">
        <v>21</v>
      </c>
      <c r="B16" s="3">
        <f>B15-B12</f>
        <v>0</v>
      </c>
    </row>
    <row r="17" spans="1:2">
      <c r="A17" t="s">
        <v>22</v>
      </c>
      <c r="B17" s="3">
        <f>ROUND(B16*0.1,2)</f>
        <v>0</v>
      </c>
    </row>
    <row r="18" spans="1:2">
      <c r="A18" t="s">
        <v>23</v>
      </c>
      <c r="B18" s="3">
        <f>ROUND(B15*0.03,2)</f>
        <v>0</v>
      </c>
    </row>
    <row r="19" spans="1:2">
      <c r="A19" t="s">
        <v>24</v>
      </c>
      <c r="B19" s="3">
        <v>15000</v>
      </c>
    </row>
    <row r="20" spans="1:2">
      <c r="A20" t="s">
        <v>25</v>
      </c>
      <c r="B20" s="3">
        <f>MIN(B18,B19)</f>
        <v>0</v>
      </c>
    </row>
    <row r="21" spans="1:2">
      <c r="A21" t="s">
        <v>26</v>
      </c>
      <c r="B21" s="3">
        <f>ROUND(B3*0.5,2)</f>
        <v>0</v>
      </c>
    </row>
    <row r="22" spans="1:2">
      <c r="A22" t="s">
        <v>27</v>
      </c>
      <c r="B22" s="3">
        <f>SUM(B7:B9)</f>
        <v>0</v>
      </c>
    </row>
  </sheetData>
  <dataValidations count="1">
    <dataValidation type="list" sqref="B4" xr:uid="{00000000-0002-0000-0000-000000000000}">
      <formula1>"PSH,TH,SSO-SO,SSO"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pane ySplit="1" topLeftCell="A2" activePane="bottomLeft" state="frozen"/>
      <selection pane="bottomLeft" activeCell="B6" sqref="B6"/>
    </sheetView>
  </sheetViews>
  <sheetFormatPr defaultRowHeight="15"/>
  <cols>
    <col min="1" max="3" width="40" customWidth="1"/>
  </cols>
  <sheetData>
    <row r="1" spans="1:3">
      <c r="A1" s="2" t="s">
        <v>28</v>
      </c>
      <c r="B1" s="2" t="s">
        <v>29</v>
      </c>
      <c r="C1" s="2" t="s">
        <v>30</v>
      </c>
    </row>
    <row r="2" spans="1:3">
      <c r="A2" t="s">
        <v>31</v>
      </c>
      <c r="B2" t="b">
        <f>AND(Input!B15&gt;=200000,Input!B15&lt;=750000)</f>
        <v>0</v>
      </c>
      <c r="C2" t="s">
        <v>32</v>
      </c>
    </row>
    <row r="3" spans="1:3">
      <c r="A3" t="s">
        <v>33</v>
      </c>
      <c r="B3" t="b">
        <f>Input!B15&lt;=Input!B21</f>
        <v>1</v>
      </c>
      <c r="C3" t="s">
        <v>34</v>
      </c>
    </row>
    <row r="4" spans="1:3">
      <c r="A4" t="s">
        <v>35</v>
      </c>
      <c r="B4" t="b">
        <f>Input!B12&lt;=Input!B17</f>
        <v>1</v>
      </c>
      <c r="C4" t="s">
        <v>36</v>
      </c>
    </row>
    <row r="5" spans="1:3">
      <c r="A5" t="s">
        <v>37</v>
      </c>
      <c r="B5" t="b">
        <f>Input!B11&lt;=Input!B20</f>
        <v>1</v>
      </c>
      <c r="C5" t="s">
        <v>38</v>
      </c>
    </row>
    <row r="6" spans="1:3">
      <c r="A6" t="s">
        <v>39</v>
      </c>
      <c r="B6" s="7" t="b">
        <f>IF(OR(Input!B4="TH",Input!B4="PSH"),IF(Input!B10&lt;=2*Input!B22,TRUE),"N/A")</f>
        <v>1</v>
      </c>
      <c r="C6" t="s">
        <v>40</v>
      </c>
    </row>
    <row r="7" spans="1:3">
      <c r="A7" t="s">
        <v>41</v>
      </c>
      <c r="B7" t="b">
        <f>IF(OR(Input!B4="SSO",Input!B4="SSO-SO"),Input!B22=0,TRUE)</f>
        <v>1</v>
      </c>
      <c r="C7" t="s">
        <v>42</v>
      </c>
    </row>
    <row r="10" spans="1:3">
      <c r="A10" s="2" t="s">
        <v>43</v>
      </c>
      <c r="B10" s="2" t="b">
        <f>AND(B2,B3,B4,B5,B6,B7)</f>
        <v>0</v>
      </c>
      <c r="C10" t="s">
        <v>44</v>
      </c>
    </row>
  </sheetData>
  <conditionalFormatting sqref="A2:C2">
    <cfRule type="expression" dxfId="5" priority="1">
      <formula>B2=FALSE</formula>
    </cfRule>
  </conditionalFormatting>
  <conditionalFormatting sqref="A3:C3">
    <cfRule type="expression" dxfId="4" priority="2">
      <formula>B3=FALSE</formula>
    </cfRule>
  </conditionalFormatting>
  <conditionalFormatting sqref="A4:C4">
    <cfRule type="expression" dxfId="3" priority="3">
      <formula>B4=FALSE</formula>
    </cfRule>
  </conditionalFormatting>
  <conditionalFormatting sqref="A5:C5">
    <cfRule type="expression" dxfId="2" priority="4">
      <formula>B5=FALSE</formula>
    </cfRule>
  </conditionalFormatting>
  <conditionalFormatting sqref="A6:C6">
    <cfRule type="expression" dxfId="1" priority="5">
      <formula>B6=FALSE</formula>
    </cfRule>
  </conditionalFormatting>
  <conditionalFormatting sqref="A7:C7">
    <cfRule type="expression" dxfId="0" priority="6">
      <formula>B7=FALSE</formula>
    </cfRule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FE8DDF247B974489551B3E37B679DA" ma:contentTypeVersion="14" ma:contentTypeDescription="Create a new document." ma:contentTypeScope="" ma:versionID="db672255d94a843343be38484f06ac44">
  <xsd:schema xmlns:xsd="http://www.w3.org/2001/XMLSchema" xmlns:xs="http://www.w3.org/2001/XMLSchema" xmlns:p="http://schemas.microsoft.com/office/2006/metadata/properties" xmlns:ns2="8c073951-5dc8-4278-a996-8efcb0f14daf" xmlns:ns3="89bc7eea-c806-4698-bccc-06b85d650dfc" targetNamespace="http://schemas.microsoft.com/office/2006/metadata/properties" ma:root="true" ma:fieldsID="437af975f2cedbdc165cbfc3941c4ec6" ns2:_="" ns3:_="">
    <xsd:import namespace="8c073951-5dc8-4278-a996-8efcb0f14daf"/>
    <xsd:import namespace="89bc7eea-c806-4698-bccc-06b85d650dfc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73951-5dc8-4278-a996-8efcb0f14daf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9" nillable="true" ma:displayName="Taxonomy Catch All Column" ma:hidden="true" ma:list="{d38c9fe6-7963-43e4-a737-62c4af7cdd44}" ma:internalName="TaxCatchAll" ma:showField="CatchAllData" ma:web="8c073951-5dc8-4278-a996-8efcb0f14d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c7eea-c806-4698-bccc-06b85d650d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91e758a-c0c6-4a36-a684-8809a548c9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bc7eea-c806-4698-bccc-06b85d650dfc">
      <Terms xmlns="http://schemas.microsoft.com/office/infopath/2007/PartnerControls"/>
    </lcf76f155ced4ddcb4097134ff3c332f>
    <TaxCatchAll xmlns="8c073951-5dc8-4278-a996-8efcb0f14daf" xsi:nil="true"/>
  </documentManagement>
</p:properties>
</file>

<file path=customXml/itemProps1.xml><?xml version="1.0" encoding="utf-8"?>
<ds:datastoreItem xmlns:ds="http://schemas.openxmlformats.org/officeDocument/2006/customXml" ds:itemID="{83D94034-4ED7-4A3B-8921-0D5FB41CC306}"/>
</file>

<file path=customXml/itemProps2.xml><?xml version="1.0" encoding="utf-8"?>
<ds:datastoreItem xmlns:ds="http://schemas.openxmlformats.org/officeDocument/2006/customXml" ds:itemID="{2D4325AD-7619-4C9C-A6C4-A60C68E3323C}"/>
</file>

<file path=customXml/itemProps3.xml><?xml version="1.0" encoding="utf-8"?>
<ds:datastoreItem xmlns:ds="http://schemas.openxmlformats.org/officeDocument/2006/customXml" ds:itemID="{D924CDD1-7F22-46C8-8F0F-7E500DB1F6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Billy Streu</cp:lastModifiedBy>
  <cp:revision/>
  <dcterms:created xsi:type="dcterms:W3CDTF">2026-03-10T21:11:11Z</dcterms:created>
  <dcterms:modified xsi:type="dcterms:W3CDTF">2026-06-05T21:34:04Z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0x0101007EFE8DDF247B974489551B3E37B679DA</vt:lpwstr>
  </property>
  <property fmtid="{D5CDD505-2E9C-101B-9397-08002B2CF9AE}" pid="3" name="MediaServiceImageTags">
    <vt:lpwstr/>
  </property>
</Properties>
</file>